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Sheet1" sheetId="1" r:id="rId1"/>
  </sheets>
  <definedNames>
    <definedName name="_xlnm._FilterDatabase" localSheetId="0" hidden="1">Sheet1!$A$1:$H$78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<sst xmlns="http://schemas.openxmlformats.org/spreadsheetml/2006/main" count="295" uniqueCount="215">
  <si>
    <r>
      <rPr>
        <b/>
        <sz val="16"/>
        <rFont val="SimSun"/>
        <charset val="134"/>
      </rPr>
      <t>办公用品采购项目清单</t>
    </r>
  </si>
  <si>
    <r>
      <rPr>
        <sz val="10"/>
        <rFont val="SimSun"/>
        <charset val="134"/>
      </rPr>
      <t>序号</t>
    </r>
  </si>
  <si>
    <r>
      <rPr>
        <sz val="10"/>
        <rFont val="SimSun"/>
        <charset val="134"/>
      </rPr>
      <t>产品名称</t>
    </r>
  </si>
  <si>
    <t>品牌</t>
  </si>
  <si>
    <t>型号</t>
  </si>
  <si>
    <r>
      <rPr>
        <sz val="10"/>
        <rFont val="SimSun"/>
        <charset val="134"/>
      </rPr>
      <t>规格</t>
    </r>
  </si>
  <si>
    <r>
      <rPr>
        <sz val="10"/>
        <rFont val="SimSun"/>
        <charset val="134"/>
      </rPr>
      <t>单位</t>
    </r>
  </si>
  <si>
    <t>基准价</t>
  </si>
  <si>
    <t>年使用量</t>
  </si>
  <si>
    <t>自封袋</t>
  </si>
  <si>
    <t>红苹果</t>
  </si>
  <si>
    <r>
      <rPr>
        <sz val="10"/>
        <rFont val="SimSun"/>
        <charset val="134"/>
      </rPr>
      <t>8#</t>
    </r>
  </si>
  <si>
    <r>
      <rPr>
        <sz val="10"/>
        <rFont val="SimSun"/>
        <charset val="134"/>
      </rPr>
      <t xml:space="preserve">长170*宽250mm,双层袋壁总厚
</t>
    </r>
    <r>
      <rPr>
        <sz val="10"/>
        <rFont val="SimSun"/>
        <charset val="134"/>
      </rPr>
      <t>度在10-19丝</t>
    </r>
  </si>
  <si>
    <t>50个/包</t>
  </si>
  <si>
    <r>
      <rPr>
        <sz val="10"/>
        <rFont val="SimSun"/>
        <charset val="134"/>
      </rPr>
      <t>9#</t>
    </r>
  </si>
  <si>
    <r>
      <rPr>
        <sz val="10"/>
        <rFont val="SimSun"/>
        <charset val="134"/>
      </rPr>
      <t xml:space="preserve">长200*宽280mm,双层袋壁总厚
</t>
    </r>
    <r>
      <rPr>
        <sz val="10"/>
        <rFont val="SimSun"/>
        <charset val="134"/>
      </rPr>
      <t>度在10-19丝</t>
    </r>
  </si>
  <si>
    <r>
      <rPr>
        <sz val="10"/>
        <rFont val="SimSun"/>
        <charset val="134"/>
      </rPr>
      <t>10#</t>
    </r>
  </si>
  <si>
    <r>
      <rPr>
        <sz val="10"/>
        <rFont val="SimSun"/>
        <charset val="134"/>
      </rPr>
      <t xml:space="preserve">长240*宽340mm,双层袋壁总厚
</t>
    </r>
    <r>
      <rPr>
        <sz val="10"/>
        <rFont val="SimSun"/>
        <charset val="134"/>
      </rPr>
      <t>度在10-19丝</t>
    </r>
  </si>
  <si>
    <r>
      <rPr>
        <sz val="10"/>
        <rFont val="SimSun"/>
        <charset val="134"/>
      </rPr>
      <t>12#</t>
    </r>
  </si>
  <si>
    <r>
      <rPr>
        <sz val="10"/>
        <rFont val="SimSun"/>
        <charset val="134"/>
      </rPr>
      <t xml:space="preserve">长340*宽450mm.双层袋壁总厚
</t>
    </r>
    <r>
      <rPr>
        <sz val="10"/>
        <rFont val="SimSun"/>
        <charset val="134"/>
      </rPr>
      <t>度在10-19丝</t>
    </r>
  </si>
  <si>
    <r>
      <rPr>
        <sz val="10"/>
        <rFont val="SimSun"/>
        <charset val="134"/>
      </rPr>
      <t>订书机</t>
    </r>
  </si>
  <si>
    <t>得力</t>
  </si>
  <si>
    <r>
      <rPr>
        <sz val="10"/>
        <rFont val="SimSun"/>
        <charset val="134"/>
      </rPr>
      <t>个</t>
    </r>
  </si>
  <si>
    <t>订书针</t>
  </si>
  <si>
    <t>0013     23/13</t>
  </si>
  <si>
    <r>
      <rPr>
        <sz val="10"/>
        <rFont val="SimSun"/>
        <charset val="134"/>
      </rPr>
      <t>脚高为13mm</t>
    </r>
  </si>
  <si>
    <t>1000个/盒</t>
  </si>
  <si>
    <r>
      <rPr>
        <sz val="10"/>
        <rFont val="SimSun"/>
        <charset val="134"/>
      </rPr>
      <t>0015     23/10</t>
    </r>
  </si>
  <si>
    <r>
      <rPr>
        <sz val="10"/>
        <rFont val="SimSun"/>
        <charset val="134"/>
      </rPr>
      <t>脚高为10mm</t>
    </r>
  </si>
  <si>
    <r>
      <rPr>
        <sz val="10"/>
        <rFont val="SimSun"/>
        <charset val="134"/>
      </rPr>
      <t>0012     12/6</t>
    </r>
  </si>
  <si>
    <r>
      <rPr>
        <sz val="10"/>
        <rFont val="SimSun"/>
        <charset val="134"/>
      </rPr>
      <t>脚高为5.85-6.00mm</t>
    </r>
  </si>
  <si>
    <t>500个/盒</t>
  </si>
  <si>
    <r>
      <rPr>
        <sz val="10"/>
        <rFont val="SimSun"/>
        <charset val="134"/>
      </rPr>
      <t>起钉器</t>
    </r>
  </si>
  <si>
    <r>
      <rPr>
        <sz val="10"/>
        <rFont val="SimSun"/>
        <charset val="134"/>
      </rPr>
      <t>52×35×20mm</t>
    </r>
  </si>
  <si>
    <t>打印纸</t>
  </si>
  <si>
    <t>得力塞纳河</t>
  </si>
  <si>
    <t>A4纸</t>
  </si>
  <si>
    <r>
      <rPr>
        <sz val="10"/>
        <rFont val="SimSun"/>
        <charset val="134"/>
      </rPr>
      <t>长210mm×宽297mm*高0.104mm</t>
    </r>
  </si>
  <si>
    <t>8包/箱</t>
  </si>
  <si>
    <t>蓝韵</t>
  </si>
  <si>
    <t>三联打印纸       241-3c-2</t>
  </si>
  <si>
    <r>
      <rPr>
        <sz val="10"/>
        <rFont val="SimSun"/>
        <charset val="134"/>
      </rPr>
      <t xml:space="preserve">长241mm x宽140mm*厚64-
</t>
    </r>
    <r>
      <rPr>
        <sz val="10"/>
        <rFont val="SimSun"/>
        <charset val="134"/>
      </rPr>
      <t>90g/m²之间</t>
    </r>
  </si>
  <si>
    <t>盒</t>
  </si>
  <si>
    <t>A5凭证打印纸</t>
  </si>
  <si>
    <r>
      <rPr>
        <sz val="10"/>
        <rFont val="SimSun"/>
        <charset val="134"/>
      </rPr>
      <t>宽14.8cm*长21cm*厚0.1mm</t>
    </r>
  </si>
  <si>
    <t>500张/包</t>
  </si>
  <si>
    <t>五联打印纸        241-5C-2</t>
  </si>
  <si>
    <r>
      <rPr>
        <sz val="10"/>
        <rFont val="SimSun"/>
        <charset val="134"/>
      </rPr>
      <t>241mm×140mm</t>
    </r>
  </si>
  <si>
    <r>
      <rPr>
        <sz val="10"/>
        <rFont val="SimSun"/>
        <charset val="134"/>
      </rPr>
      <t>盒</t>
    </r>
  </si>
  <si>
    <t>两联打印纸        小号</t>
  </si>
  <si>
    <t>铭洋</t>
  </si>
  <si>
    <t>A4红色纸</t>
  </si>
  <si>
    <t>100张/包</t>
  </si>
  <si>
    <t>A4粉色纸</t>
  </si>
  <si>
    <t>A4黄色纸</t>
  </si>
  <si>
    <t>A4绿色纸</t>
  </si>
  <si>
    <t>笔</t>
  </si>
  <si>
    <t>爱好</t>
  </si>
  <si>
    <t>记号笔          12ml</t>
  </si>
  <si>
    <r>
      <rPr>
        <sz val="10"/>
        <rFont val="SimSun"/>
        <charset val="134"/>
      </rPr>
      <t>MG-2130双头油性笔</t>
    </r>
  </si>
  <si>
    <r>
      <rPr>
        <sz val="10"/>
        <rFont val="SimSun"/>
        <charset val="134"/>
      </rPr>
      <t>支</t>
    </r>
  </si>
  <si>
    <t>中性笔         0.5mm</t>
  </si>
  <si>
    <r>
      <rPr>
        <sz val="10"/>
        <rFont val="SimSun"/>
        <charset val="134"/>
      </rPr>
      <t>0.5mm</t>
    </r>
  </si>
  <si>
    <t>12支/盒</t>
  </si>
  <si>
    <t>白板笔            12支/盒   74500</t>
  </si>
  <si>
    <r>
      <rPr>
        <sz val="10"/>
        <rFont val="SimSun"/>
        <charset val="134"/>
      </rPr>
      <t>12支/盒11.5*1.17 cm</t>
    </r>
  </si>
  <si>
    <t>油笔           12支/盒</t>
  </si>
  <si>
    <r>
      <rPr>
        <sz val="10"/>
        <rFont val="SimSun"/>
        <charset val="134"/>
      </rPr>
      <t>长18cm</t>
    </r>
  </si>
  <si>
    <t>铅笔
10支/把</t>
  </si>
  <si>
    <t>2B</t>
  </si>
  <si>
    <t>支</t>
  </si>
  <si>
    <t>长尾夹</t>
  </si>
  <si>
    <t xml:space="preserve">广博 </t>
  </si>
  <si>
    <r>
      <rPr>
        <sz val="10"/>
        <rFont val="SimSun"/>
        <charset val="134"/>
      </rPr>
      <t>大号</t>
    </r>
  </si>
  <si>
    <r>
      <rPr>
        <sz val="10"/>
        <rFont val="SimSun"/>
        <charset val="134"/>
      </rPr>
      <t>50mm</t>
    </r>
  </si>
  <si>
    <t>12个/盒</t>
  </si>
  <si>
    <r>
      <rPr>
        <sz val="10"/>
        <rFont val="SimSun"/>
        <charset val="134"/>
      </rPr>
      <t>中号</t>
    </r>
  </si>
  <si>
    <r>
      <rPr>
        <sz val="10"/>
        <rFont val="SimSun"/>
        <charset val="134"/>
      </rPr>
      <t>25mm</t>
    </r>
  </si>
  <si>
    <t>34个/盒</t>
  </si>
  <si>
    <r>
      <rPr>
        <sz val="10"/>
        <rFont val="SimSun"/>
        <charset val="134"/>
      </rPr>
      <t>小号</t>
    </r>
  </si>
  <si>
    <r>
      <rPr>
        <sz val="10"/>
        <rFont val="SimSun"/>
        <charset val="134"/>
      </rPr>
      <t>19mm</t>
    </r>
  </si>
  <si>
    <t>48个/盒</t>
  </si>
  <si>
    <t>透明胶带</t>
  </si>
  <si>
    <r>
      <rPr>
        <sz val="10"/>
        <rFont val="SimSun"/>
        <charset val="134"/>
      </rPr>
      <t>7.5cm*长100m*厚35μm至47μm</t>
    </r>
  </si>
  <si>
    <r>
      <rPr>
        <sz val="10"/>
        <rFont val="SimSun"/>
        <charset val="134"/>
      </rPr>
      <t>卷</t>
    </r>
  </si>
  <si>
    <r>
      <rPr>
        <sz val="10"/>
        <rFont val="SimSun"/>
        <charset val="134"/>
      </rPr>
      <t>4.5cm*长100m*厚35μm至47μm</t>
    </r>
  </si>
  <si>
    <r>
      <rPr>
        <sz val="10"/>
        <rFont val="SimSun"/>
        <charset val="134"/>
      </rPr>
      <t>5.5cm*长100m*厚35μm至47μm</t>
    </r>
  </si>
  <si>
    <r>
      <rPr>
        <sz val="10"/>
        <rFont val="SimSun"/>
        <charset val="134"/>
      </rPr>
      <t>1.5cm*长100m*厚35μm至47μm</t>
    </r>
  </si>
  <si>
    <r>
      <rPr>
        <sz val="10"/>
        <rFont val="SimSun"/>
        <charset val="134"/>
      </rPr>
      <t>青贮胶带</t>
    </r>
  </si>
  <si>
    <r>
      <rPr>
        <sz val="10"/>
        <rFont val="SimSun"/>
        <charset val="134"/>
      </rPr>
      <t>15cm</t>
    </r>
  </si>
  <si>
    <t>旗</t>
  </si>
  <si>
    <t>彩旗    大号</t>
  </si>
  <si>
    <r>
      <rPr>
        <sz val="10"/>
        <rFont val="SimSun"/>
        <charset val="134"/>
      </rPr>
      <t>150cm ×90cm</t>
    </r>
  </si>
  <si>
    <r>
      <rPr>
        <sz val="10"/>
        <rFont val="SimSun"/>
        <charset val="134"/>
      </rPr>
      <t>面</t>
    </r>
  </si>
  <si>
    <t>彩旗    中号</t>
  </si>
  <si>
    <r>
      <rPr>
        <sz val="10"/>
        <rFont val="SimSun"/>
        <charset val="134"/>
      </rPr>
      <t>120cm ×70cm</t>
    </r>
  </si>
  <si>
    <t>彩旗    小号</t>
  </si>
  <si>
    <r>
      <rPr>
        <sz val="10"/>
        <rFont val="SimSun"/>
        <charset val="134"/>
      </rPr>
      <t>60cm ×90cm</t>
    </r>
  </si>
  <si>
    <t>国旗     3#</t>
  </si>
  <si>
    <r>
      <rPr>
        <sz val="10"/>
        <rFont val="SimSun"/>
        <charset val="134"/>
      </rPr>
      <t>1920mm ×1280mm</t>
    </r>
  </si>
  <si>
    <t xml:space="preserve">垃圾袋      </t>
  </si>
  <si>
    <t>鑫快乐家</t>
  </si>
  <si>
    <t>45cm×50cm*2丝(0.02mm)</t>
  </si>
  <si>
    <t>背心式   10卷/包</t>
  </si>
  <si>
    <r>
      <rPr>
        <sz val="10"/>
        <rFont val="SimSun"/>
        <charset val="134"/>
      </rPr>
      <t>65cm×75cm*2丝(0.02mm)</t>
    </r>
  </si>
  <si>
    <r>
      <rPr>
        <sz val="10"/>
        <rFont val="SimSun"/>
        <charset val="134"/>
      </rPr>
      <t>加大号</t>
    </r>
  </si>
  <si>
    <r>
      <rPr>
        <sz val="10"/>
        <rFont val="SimSun"/>
        <charset val="134"/>
      </rPr>
      <t>120cm*40cm*4丝(0.04mm)</t>
    </r>
  </si>
  <si>
    <t xml:space="preserve">收纳箱      </t>
  </si>
  <si>
    <t>鑫管家</t>
  </si>
  <si>
    <r>
      <rPr>
        <sz val="10"/>
        <rFont val="SimSun"/>
        <charset val="134"/>
      </rPr>
      <t>长50cm,宽40cm,高30cm</t>
    </r>
  </si>
  <si>
    <r>
      <rPr>
        <sz val="10"/>
        <rFont val="SimSun"/>
        <charset val="134"/>
      </rPr>
      <t>长40cm,宽30cm,高20cm</t>
    </r>
  </si>
  <si>
    <r>
      <rPr>
        <sz val="10"/>
        <rFont val="SimSun"/>
        <charset val="134"/>
      </rPr>
      <t>长30cm,宽20cm,高15cm</t>
    </r>
  </si>
  <si>
    <t xml:space="preserve">电池          </t>
  </si>
  <si>
    <t>南孚</t>
  </si>
  <si>
    <r>
      <rPr>
        <sz val="10"/>
        <rFont val="SimSun"/>
        <charset val="134"/>
      </rPr>
      <t>5#</t>
    </r>
  </si>
  <si>
    <t>直径：约14.0mm,高度：约49.0mm</t>
  </si>
  <si>
    <r>
      <rPr>
        <sz val="10"/>
        <rFont val="SimSun"/>
        <charset val="134"/>
      </rPr>
      <t>7#</t>
    </r>
  </si>
  <si>
    <t>直径：约10.0mm,高度：约44.0mm</t>
  </si>
  <si>
    <t>文件袋</t>
  </si>
  <si>
    <r>
      <rPr>
        <sz val="10"/>
        <rFont val="SimSun"/>
        <charset val="134"/>
      </rPr>
      <t>透明</t>
    </r>
  </si>
  <si>
    <r>
      <rPr>
        <sz val="10"/>
        <rFont val="SimSun"/>
        <charset val="134"/>
      </rPr>
      <t>210mm x 297mm</t>
    </r>
  </si>
  <si>
    <r>
      <rPr>
        <sz val="10"/>
        <rFont val="SimSun"/>
        <charset val="134"/>
      </rPr>
      <t>牛皮纸档案袋</t>
    </r>
  </si>
  <si>
    <r>
      <rPr>
        <sz val="10"/>
        <rFont val="SimSun"/>
        <charset val="134"/>
      </rPr>
      <t>NO.2628</t>
    </r>
  </si>
  <si>
    <r>
      <rPr>
        <sz val="10"/>
        <rFont val="SimSun"/>
        <charset val="134"/>
      </rPr>
      <t>宽24cm*长35cm*厚度350G</t>
    </r>
  </si>
  <si>
    <r>
      <rPr>
        <sz val="10"/>
        <rFont val="SimSun"/>
        <charset val="134"/>
      </rPr>
      <t>文件盒</t>
    </r>
  </si>
  <si>
    <r>
      <rPr>
        <sz val="10"/>
        <rFont val="SimSun"/>
        <charset val="134"/>
      </rPr>
      <t>A4</t>
    </r>
  </si>
  <si>
    <r>
      <rPr>
        <sz val="10"/>
        <rFont val="SimSun"/>
        <charset val="134"/>
      </rPr>
      <t>长310mm×宽220mm*高5cm</t>
    </r>
  </si>
  <si>
    <t xml:space="preserve">A4文件夹    </t>
  </si>
  <si>
    <r>
      <rPr>
        <sz val="10"/>
        <rFont val="SimSun"/>
        <charset val="134"/>
      </rPr>
      <t>宽23cm,高32cm,深0.5-1cm</t>
    </r>
  </si>
  <si>
    <t xml:space="preserve">A4文件册    </t>
  </si>
  <si>
    <r>
      <rPr>
        <sz val="10"/>
        <rFont val="SimSun"/>
        <charset val="134"/>
      </rPr>
      <t>210mm ×297mm</t>
    </r>
  </si>
  <si>
    <t>抽杆夹</t>
  </si>
  <si>
    <t>尺寸：14mm加厚板面
承重：约60张纸
材质：透明PVC
特点：加厚板面确保文件稳固三角抽杆带有防滑条纹，提升使用便利性。</t>
  </si>
  <si>
    <t>固体胶</t>
  </si>
  <si>
    <r>
      <rPr>
        <sz val="10"/>
        <rFont val="SimSun"/>
        <charset val="134"/>
      </rPr>
      <t>20g/支</t>
    </r>
  </si>
  <si>
    <r>
      <rPr>
        <sz val="10"/>
        <rFont val="SimSun"/>
        <charset val="134"/>
      </rPr>
      <t>缓干型</t>
    </r>
  </si>
  <si>
    <t>快干印台</t>
  </si>
  <si>
    <r>
      <rPr>
        <sz val="10"/>
        <rFont val="SimSun"/>
        <charset val="134"/>
      </rPr>
      <t>得力9893</t>
    </r>
  </si>
  <si>
    <r>
      <rPr>
        <sz val="10"/>
        <rFont val="SimSun"/>
        <charset val="134"/>
      </rPr>
      <t xml:space="preserve">长143mm*宽87mm*高5mm
</t>
    </r>
    <r>
      <rPr>
        <sz val="10"/>
        <rFont val="SimSun"/>
        <charset val="134"/>
      </rPr>
      <t>红色</t>
    </r>
  </si>
  <si>
    <t>原子印油</t>
  </si>
  <si>
    <r>
      <rPr>
        <sz val="10"/>
        <rFont val="SimSun"/>
        <charset val="134"/>
      </rPr>
      <t>NO.9873</t>
    </r>
  </si>
  <si>
    <r>
      <rPr>
        <sz val="10"/>
        <rFont val="SimSun"/>
        <charset val="134"/>
      </rPr>
      <t>材质：颜料、树脂有机溶剂</t>
    </r>
  </si>
  <si>
    <r>
      <rPr>
        <sz val="10"/>
        <rFont val="SimSun"/>
        <charset val="134"/>
      </rPr>
      <t>瓶</t>
    </r>
  </si>
  <si>
    <t>扣取纸</t>
  </si>
  <si>
    <t>鑫祝思</t>
  </si>
  <si>
    <r>
      <rPr>
        <sz val="10"/>
        <rFont val="SimSun"/>
        <charset val="134"/>
      </rPr>
      <t>24*29mm</t>
    </r>
  </si>
  <si>
    <t>100张/本</t>
  </si>
  <si>
    <t>回形针</t>
  </si>
  <si>
    <r>
      <rPr>
        <sz val="10"/>
        <rFont val="SimSun"/>
        <charset val="134"/>
      </rPr>
      <t>长3cm</t>
    </r>
  </si>
  <si>
    <t>100个/盒</t>
  </si>
  <si>
    <t>复写纸</t>
  </si>
  <si>
    <t>申花</t>
  </si>
  <si>
    <t>80列     宽
241mm×长279mm</t>
  </si>
  <si>
    <t>塑封膜</t>
  </si>
  <si>
    <r>
      <rPr>
        <sz val="10"/>
        <rFont val="SimSun"/>
        <charset val="134"/>
      </rPr>
      <t xml:space="preserve">宽210*长297 mm*9丝
</t>
    </r>
    <r>
      <rPr>
        <sz val="10"/>
        <rFont val="SimSun"/>
        <charset val="134"/>
      </rPr>
      <t>(0.09mm)</t>
    </r>
  </si>
  <si>
    <r>
      <rPr>
        <sz val="10"/>
        <rFont val="SimSun"/>
        <charset val="134"/>
      </rPr>
      <t>包</t>
    </r>
  </si>
  <si>
    <t>双面胶</t>
  </si>
  <si>
    <r>
      <rPr>
        <sz val="10"/>
        <rFont val="SimSun"/>
        <charset val="134"/>
      </rPr>
      <t>3cm</t>
    </r>
  </si>
  <si>
    <r>
      <rPr>
        <sz val="10"/>
        <rFont val="SimSun"/>
        <charset val="134"/>
      </rPr>
      <t>--</t>
    </r>
  </si>
  <si>
    <t>计算机</t>
  </si>
  <si>
    <r>
      <rPr>
        <sz val="10"/>
        <rFont val="SimSun"/>
        <charset val="134"/>
      </rPr>
      <t>NO.1512</t>
    </r>
  </si>
  <si>
    <r>
      <rPr>
        <sz val="10"/>
        <rFont val="SimSun"/>
        <charset val="134"/>
      </rPr>
      <t>台</t>
    </r>
  </si>
  <si>
    <t>皮筋</t>
  </si>
  <si>
    <t>包</t>
  </si>
  <si>
    <t>磅单纸</t>
  </si>
  <si>
    <t>畅享</t>
  </si>
  <si>
    <r>
      <rPr>
        <sz val="10"/>
        <rFont val="SimSun"/>
        <charset val="134"/>
      </rPr>
      <t>46*23*24</t>
    </r>
  </si>
  <si>
    <t>白板</t>
  </si>
  <si>
    <r>
      <rPr>
        <sz val="10"/>
        <rFont val="SimSun"/>
        <charset val="134"/>
      </rPr>
      <t>30*45</t>
    </r>
  </si>
  <si>
    <r>
      <rPr>
        <sz val="10"/>
        <rFont val="SimSun"/>
        <charset val="134"/>
      </rPr>
      <t>块</t>
    </r>
  </si>
  <si>
    <r>
      <rPr>
        <sz val="10"/>
        <rFont val="SimSun"/>
        <charset val="134"/>
      </rPr>
      <t xml:space="preserve">防水软质透明垛
</t>
    </r>
    <r>
      <rPr>
        <sz val="10"/>
        <rFont val="SimSun"/>
        <charset val="134"/>
      </rPr>
      <t>卡外套</t>
    </r>
  </si>
  <si>
    <r>
      <rPr>
        <sz val="10"/>
        <rFont val="SimSun"/>
        <charset val="134"/>
      </rPr>
      <t>210mm×297mm</t>
    </r>
  </si>
  <si>
    <r>
      <rPr>
        <sz val="10"/>
        <rFont val="SimSun"/>
        <charset val="134"/>
      </rPr>
      <t>张</t>
    </r>
  </si>
  <si>
    <t>凭证装订封套</t>
  </si>
  <si>
    <r>
      <rPr>
        <sz val="10"/>
        <rFont val="SimSun"/>
        <charset val="134"/>
      </rPr>
      <t>299×212mm</t>
    </r>
  </si>
  <si>
    <r>
      <rPr>
        <sz val="10"/>
        <rFont val="SimSun"/>
        <charset val="134"/>
      </rPr>
      <t>金蝶RM07B         299*212mm</t>
    </r>
  </si>
  <si>
    <r>
      <rPr>
        <sz val="10"/>
        <rFont val="SimSun"/>
        <charset val="134"/>
      </rPr>
      <t>套</t>
    </r>
  </si>
  <si>
    <t xml:space="preserve">装钉机刀头  </t>
  </si>
  <si>
    <r>
      <rPr>
        <sz val="10"/>
        <rFont val="SimSun"/>
        <charset val="134"/>
      </rPr>
      <t>规格φ6*50</t>
    </r>
  </si>
  <si>
    <t xml:space="preserve">凭证打印皮  </t>
  </si>
  <si>
    <t>板夹</t>
  </si>
  <si>
    <r>
      <rPr>
        <sz val="10"/>
        <rFont val="SimSun"/>
        <charset val="134"/>
      </rPr>
      <t>320mm×215mm</t>
    </r>
  </si>
  <si>
    <r>
      <rPr>
        <sz val="10"/>
        <rFont val="SimSun"/>
        <charset val="134"/>
      </rPr>
      <t>磁性标签</t>
    </r>
  </si>
  <si>
    <r>
      <rPr>
        <sz val="10"/>
        <rFont val="SimSun"/>
        <charset val="134"/>
      </rPr>
      <t>3轮</t>
    </r>
  </si>
  <si>
    <t>磁性    7*10mm</t>
  </si>
  <si>
    <t>大卷纸</t>
  </si>
  <si>
    <t>12卷/箱</t>
  </si>
  <si>
    <t>三层</t>
  </si>
  <si>
    <r>
      <rPr>
        <sz val="10"/>
        <rFont val="SimSun"/>
        <charset val="134"/>
      </rPr>
      <t>箱</t>
    </r>
  </si>
  <si>
    <t>抽纸</t>
  </si>
  <si>
    <t>德澜</t>
  </si>
  <si>
    <t>3包/提</t>
  </si>
  <si>
    <r>
      <rPr>
        <sz val="10"/>
        <rFont val="SimSun"/>
        <charset val="134"/>
      </rPr>
      <t>180mm×175mm,厚2-3mm</t>
    </r>
  </si>
  <si>
    <t>心相印</t>
  </si>
  <si>
    <t>6盒/提</t>
  </si>
  <si>
    <r>
      <rPr>
        <sz val="10"/>
        <rFont val="SimSun"/>
        <charset val="134"/>
      </rPr>
      <t xml:space="preserve">161×190mm,三层，110抽，执
</t>
    </r>
    <r>
      <rPr>
        <sz val="10"/>
        <rFont val="SimSun"/>
        <charset val="134"/>
      </rPr>
      <t>行标准：GB/T20808</t>
    </r>
  </si>
  <si>
    <r>
      <rPr>
        <sz val="10"/>
        <rFont val="SimSun"/>
        <charset val="134"/>
      </rPr>
      <t>一次性口杯</t>
    </r>
  </si>
  <si>
    <t>250cc</t>
  </si>
  <si>
    <r>
      <rPr>
        <sz val="10"/>
        <rFont val="SimSun"/>
        <charset val="134"/>
      </rPr>
      <t xml:space="preserve">9盎司，上口直径75mm,下口直
</t>
    </r>
    <r>
      <rPr>
        <sz val="10"/>
        <rFont val="SimSun"/>
        <charset val="134"/>
      </rPr>
      <t>径53mm,高90mm</t>
    </r>
  </si>
  <si>
    <t>1500个/件</t>
  </si>
  <si>
    <t>洗手液</t>
  </si>
  <si>
    <t>立白</t>
  </si>
  <si>
    <r>
      <rPr>
        <sz val="10"/>
        <rFont val="SimSun"/>
        <charset val="134"/>
      </rPr>
      <t>500g/瓶</t>
    </r>
  </si>
  <si>
    <r>
      <rPr>
        <sz val="10"/>
        <rFont val="SimSun"/>
        <charset val="134"/>
      </rPr>
      <t>-</t>
    </r>
  </si>
  <si>
    <t>杀虫气雾剂</t>
  </si>
  <si>
    <t>益康</t>
  </si>
  <si>
    <r>
      <rPr>
        <sz val="10"/>
        <rFont val="SimSun"/>
        <charset val="134"/>
      </rPr>
      <t>440g</t>
    </r>
  </si>
  <si>
    <t>垃圾桶</t>
  </si>
  <si>
    <r>
      <rPr>
        <sz val="10"/>
        <rFont val="SimSun"/>
        <charset val="134"/>
      </rPr>
      <t>塑料</t>
    </r>
  </si>
  <si>
    <r>
      <rPr>
        <sz val="10"/>
        <rFont val="SimSun"/>
        <charset val="134"/>
      </rPr>
      <t>21cm x 30cm</t>
    </r>
  </si>
  <si>
    <r>
      <rPr>
        <sz val="10"/>
        <rFont val="SimSun"/>
        <charset val="134"/>
      </rPr>
      <t>PVC桌垫</t>
    </r>
  </si>
  <si>
    <r>
      <rPr>
        <sz val="10"/>
        <rFont val="SimSun"/>
        <charset val="134"/>
      </rPr>
      <t>2m*1m*2mm</t>
    </r>
  </si>
  <si>
    <r>
      <rPr>
        <sz val="10"/>
        <rFont val="SimSun"/>
        <charset val="134"/>
      </rPr>
      <t>凭证打印皮</t>
    </r>
  </si>
  <si>
    <r>
      <rPr>
        <sz val="10"/>
        <rFont val="SimSun"/>
        <charset val="134"/>
      </rPr>
      <t>A3</t>
    </r>
  </si>
  <si>
    <r>
      <rPr>
        <sz val="10"/>
        <rFont val="SimSun"/>
        <charset val="134"/>
      </rPr>
      <t>297mm×420mm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</si>
</sst>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</numFmts>
  <fonts count="27">
    <font>
      <sz val="11"/>
      <color rgb="FF000000"/>
      <name val="Arial"/>
      <charset val="204"/>
    </font>
    <font>
      <b/>
      <sz val="16"/>
      <color rgb="FF000000"/>
      <name val="SimSun"/>
      <charset val="134"/>
    </font>
    <font>
      <sz val="10"/>
      <color rgb="FF000000"/>
      <name val="SimSun"/>
      <charset val="134"/>
    </font>
    <font>
      <sz val="10"/>
      <name val="SimSun"/>
      <charset val="134"/>
    </font>
    <font>
      <sz val="10"/>
      <color rgb="FF000000"/>
      <name val="Arial"/>
      <charset val="134"/>
    </font>
    <font>
      <sz val="11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textRotation="255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8"/>
  <sheetViews>
    <sheetView tabSelected="1" workbookViewId="0">
      <selection activeCell="M84" sqref="M84"/>
    </sheetView>
  </sheetViews>
  <sheetFormatPr defaultColWidth="10.2833333333333" defaultRowHeight="27" customHeight="1" outlineLevelCol="7"/>
  <cols>
    <col min="1" max="1" width="4.875" style="1" customWidth="1"/>
    <col min="2" max="3" width="13.625" style="1" customWidth="1"/>
    <col min="4" max="4" width="14.5" style="1" customWidth="1"/>
    <col min="5" max="5" width="28.1666666666667" style="1" customWidth="1"/>
    <col min="6" max="6" width="8.125" style="1" customWidth="1"/>
    <col min="7" max="7" width="13.625" style="1" customWidth="1"/>
    <col min="8" max="8" width="5.875" style="1" customWidth="1"/>
    <col min="9" max="16384" width="10.2833333333333" style="1"/>
  </cols>
  <sheetData>
    <row r="1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customHeight="1" spans="1:8">
      <c r="A2" s="3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5" t="s">
        <v>8</v>
      </c>
    </row>
    <row r="3" customHeight="1" spans="1:8">
      <c r="A3" s="6">
        <v>1</v>
      </c>
      <c r="B3" s="5" t="s">
        <v>9</v>
      </c>
      <c r="C3" s="4" t="s">
        <v>10</v>
      </c>
      <c r="D3" s="4" t="s">
        <v>11</v>
      </c>
      <c r="E3" s="4" t="s">
        <v>12</v>
      </c>
      <c r="F3" s="5" t="s">
        <v>13</v>
      </c>
      <c r="G3" s="7">
        <v>3.5</v>
      </c>
      <c r="H3" s="7">
        <f>150+15+130+20+80+300</f>
        <v>695</v>
      </c>
    </row>
    <row r="4" customHeight="1" spans="1:8">
      <c r="A4" s="6"/>
      <c r="B4" s="4"/>
      <c r="C4" s="4"/>
      <c r="D4" s="4" t="s">
        <v>14</v>
      </c>
      <c r="E4" s="4" t="s">
        <v>15</v>
      </c>
      <c r="F4" s="5" t="s">
        <v>13</v>
      </c>
      <c r="G4" s="7">
        <v>5</v>
      </c>
      <c r="H4" s="7">
        <f>30+10+200+5+20</f>
        <v>265</v>
      </c>
    </row>
    <row r="5" customHeight="1" spans="1:8">
      <c r="A5" s="6"/>
      <c r="B5" s="4"/>
      <c r="C5" s="4"/>
      <c r="D5" s="4" t="s">
        <v>16</v>
      </c>
      <c r="E5" s="4" t="s">
        <v>17</v>
      </c>
      <c r="F5" s="5" t="s">
        <v>13</v>
      </c>
      <c r="G5" s="7">
        <v>6</v>
      </c>
      <c r="H5" s="7">
        <f>200+50+15+50+20+300+5+50+15+250</f>
        <v>955</v>
      </c>
    </row>
    <row r="6" customHeight="1" spans="1:8">
      <c r="A6" s="6"/>
      <c r="B6" s="4"/>
      <c r="C6" s="4"/>
      <c r="D6" s="4" t="s">
        <v>18</v>
      </c>
      <c r="E6" s="4" t="s">
        <v>19</v>
      </c>
      <c r="F6" s="5" t="s">
        <v>13</v>
      </c>
      <c r="G6" s="7">
        <v>8</v>
      </c>
      <c r="H6" s="7">
        <f>50+5</f>
        <v>55</v>
      </c>
    </row>
    <row r="7" customHeight="1" spans="1:8">
      <c r="A7" s="6">
        <v>2</v>
      </c>
      <c r="B7" s="4" t="s">
        <v>20</v>
      </c>
      <c r="C7" s="8" t="s">
        <v>21</v>
      </c>
      <c r="D7" s="8"/>
      <c r="E7" s="6">
        <v>3140</v>
      </c>
      <c r="F7" s="4" t="s">
        <v>22</v>
      </c>
      <c r="G7" s="7">
        <v>16</v>
      </c>
      <c r="H7" s="7">
        <f>8+8+5+5+2</f>
        <v>28</v>
      </c>
    </row>
    <row r="8" customHeight="1" spans="1:8">
      <c r="A8" s="6">
        <v>3</v>
      </c>
      <c r="B8" s="6" t="s">
        <v>23</v>
      </c>
      <c r="C8" s="8"/>
      <c r="D8" s="5" t="s">
        <v>24</v>
      </c>
      <c r="E8" s="4" t="s">
        <v>25</v>
      </c>
      <c r="F8" s="5" t="s">
        <v>26</v>
      </c>
      <c r="G8" s="7">
        <v>1.35</v>
      </c>
      <c r="H8" s="7">
        <f>12+10+10+2+30+10</f>
        <v>74</v>
      </c>
    </row>
    <row r="9" customHeight="1" spans="1:8">
      <c r="A9" s="6"/>
      <c r="B9" s="6"/>
      <c r="C9" s="8"/>
      <c r="D9" s="4" t="s">
        <v>27</v>
      </c>
      <c r="E9" s="4" t="s">
        <v>28</v>
      </c>
      <c r="F9" s="5" t="s">
        <v>26</v>
      </c>
      <c r="G9" s="7">
        <v>1.2</v>
      </c>
      <c r="H9" s="7">
        <f>5+10</f>
        <v>15</v>
      </c>
    </row>
    <row r="10" customHeight="1" spans="1:8">
      <c r="A10" s="6"/>
      <c r="B10" s="6"/>
      <c r="C10" s="8"/>
      <c r="D10" s="4" t="s">
        <v>29</v>
      </c>
      <c r="E10" s="4" t="s">
        <v>30</v>
      </c>
      <c r="F10" s="5" t="s">
        <v>31</v>
      </c>
      <c r="G10" s="7">
        <v>1</v>
      </c>
      <c r="H10" s="7">
        <f>10+24+24+20+20+5+20+10+20</f>
        <v>153</v>
      </c>
    </row>
    <row r="11" customHeight="1" spans="1:8">
      <c r="A11" s="6">
        <v>4</v>
      </c>
      <c r="B11" s="4" t="s">
        <v>32</v>
      </c>
      <c r="C11" s="8"/>
      <c r="D11" s="4" t="s">
        <v>33</v>
      </c>
      <c r="E11" s="4"/>
      <c r="F11" s="4" t="s">
        <v>22</v>
      </c>
      <c r="G11" s="7">
        <v>3</v>
      </c>
      <c r="H11" s="7">
        <f>5+5</f>
        <v>10</v>
      </c>
    </row>
    <row r="12" customHeight="1" spans="1:8">
      <c r="A12" s="6">
        <v>5</v>
      </c>
      <c r="B12" s="6" t="s">
        <v>34</v>
      </c>
      <c r="C12" s="8" t="s">
        <v>35</v>
      </c>
      <c r="D12" s="5" t="s">
        <v>36</v>
      </c>
      <c r="E12" s="4" t="s">
        <v>37</v>
      </c>
      <c r="F12" s="5" t="s">
        <v>38</v>
      </c>
      <c r="G12" s="7">
        <v>150</v>
      </c>
      <c r="H12" s="7">
        <f>15+23+20+20+12+20+5+8+5+6+50</f>
        <v>184</v>
      </c>
    </row>
    <row r="13" customHeight="1" spans="1:8">
      <c r="A13" s="6"/>
      <c r="B13" s="6"/>
      <c r="C13" s="6" t="s">
        <v>39</v>
      </c>
      <c r="D13" s="5" t="s">
        <v>40</v>
      </c>
      <c r="E13" s="4" t="s">
        <v>41</v>
      </c>
      <c r="F13" s="5" t="s">
        <v>42</v>
      </c>
      <c r="G13" s="7">
        <v>43.5</v>
      </c>
      <c r="H13" s="7">
        <f>10+12+6+10+5+8+1+12+40+6</f>
        <v>110</v>
      </c>
    </row>
    <row r="14" customHeight="1" spans="1:8">
      <c r="A14" s="6"/>
      <c r="B14" s="6"/>
      <c r="C14" s="8" t="s">
        <v>21</v>
      </c>
      <c r="D14" s="5" t="s">
        <v>43</v>
      </c>
      <c r="E14" s="4" t="s">
        <v>44</v>
      </c>
      <c r="F14" s="5" t="s">
        <v>45</v>
      </c>
      <c r="G14" s="7">
        <v>10.5</v>
      </c>
      <c r="H14" s="7">
        <v>6</v>
      </c>
    </row>
    <row r="15" customHeight="1" spans="1:8">
      <c r="A15" s="6"/>
      <c r="B15" s="6"/>
      <c r="C15" s="6" t="s">
        <v>39</v>
      </c>
      <c r="D15" s="5" t="s">
        <v>46</v>
      </c>
      <c r="E15" s="4" t="s">
        <v>47</v>
      </c>
      <c r="F15" s="4" t="s">
        <v>48</v>
      </c>
      <c r="G15" s="7">
        <v>50</v>
      </c>
      <c r="H15" s="7">
        <f>12+20</f>
        <v>32</v>
      </c>
    </row>
    <row r="16" customHeight="1" spans="1:8">
      <c r="A16" s="6"/>
      <c r="B16" s="6"/>
      <c r="C16" s="6"/>
      <c r="D16" s="5" t="s">
        <v>49</v>
      </c>
      <c r="E16" s="4" t="s">
        <v>41</v>
      </c>
      <c r="F16" s="5" t="s">
        <v>42</v>
      </c>
      <c r="G16" s="7">
        <v>45</v>
      </c>
      <c r="H16" s="9">
        <v>24</v>
      </c>
    </row>
    <row r="17" customHeight="1" spans="1:8">
      <c r="A17" s="6"/>
      <c r="B17" s="6"/>
      <c r="C17" s="6" t="s">
        <v>50</v>
      </c>
      <c r="D17" s="5" t="s">
        <v>51</v>
      </c>
      <c r="E17" s="4" t="s">
        <v>37</v>
      </c>
      <c r="F17" s="5" t="s">
        <v>52</v>
      </c>
      <c r="G17" s="7">
        <v>8</v>
      </c>
      <c r="H17" s="7">
        <f>12+10+1+5</f>
        <v>28</v>
      </c>
    </row>
    <row r="18" customHeight="1" spans="1:8">
      <c r="A18" s="6"/>
      <c r="B18" s="6"/>
      <c r="C18" s="6"/>
      <c r="D18" s="5" t="s">
        <v>53</v>
      </c>
      <c r="E18" s="4" t="s">
        <v>37</v>
      </c>
      <c r="F18" s="5" t="s">
        <v>52</v>
      </c>
      <c r="G18" s="7">
        <v>8</v>
      </c>
      <c r="H18" s="7">
        <v>20</v>
      </c>
    </row>
    <row r="19" customHeight="1" spans="1:8">
      <c r="A19" s="6"/>
      <c r="B19" s="6"/>
      <c r="C19" s="6"/>
      <c r="D19" s="5" t="s">
        <v>54</v>
      </c>
      <c r="E19" s="4" t="s">
        <v>37</v>
      </c>
      <c r="F19" s="5" t="s">
        <v>52</v>
      </c>
      <c r="G19" s="7">
        <v>8</v>
      </c>
      <c r="H19" s="7">
        <f>10</f>
        <v>10</v>
      </c>
    </row>
    <row r="20" customHeight="1" spans="1:8">
      <c r="A20" s="6"/>
      <c r="B20" s="6"/>
      <c r="C20" s="6"/>
      <c r="D20" s="5" t="s">
        <v>55</v>
      </c>
      <c r="E20" s="4" t="s">
        <v>37</v>
      </c>
      <c r="F20" s="5" t="s">
        <v>52</v>
      </c>
      <c r="G20" s="7">
        <v>8</v>
      </c>
      <c r="H20" s="7">
        <f>20</f>
        <v>20</v>
      </c>
    </row>
    <row r="21" customHeight="1" spans="1:8">
      <c r="A21" s="6">
        <v>6</v>
      </c>
      <c r="B21" s="6" t="s">
        <v>56</v>
      </c>
      <c r="C21" s="6" t="s">
        <v>57</v>
      </c>
      <c r="D21" s="5" t="s">
        <v>58</v>
      </c>
      <c r="E21" s="4" t="s">
        <v>59</v>
      </c>
      <c r="F21" s="4" t="s">
        <v>60</v>
      </c>
      <c r="G21" s="7">
        <v>1</v>
      </c>
      <c r="H21" s="7">
        <f>144+10+6+130+40+50+10+300</f>
        <v>690</v>
      </c>
    </row>
    <row r="22" customHeight="1" spans="1:8">
      <c r="A22" s="6"/>
      <c r="B22" s="6"/>
      <c r="C22" s="6"/>
      <c r="D22" s="5" t="s">
        <v>61</v>
      </c>
      <c r="E22" s="4" t="s">
        <v>62</v>
      </c>
      <c r="F22" s="5" t="s">
        <v>63</v>
      </c>
      <c r="G22" s="7">
        <v>7</v>
      </c>
      <c r="H22" s="7">
        <f>24+10+40+20+200+100+15+15+10+10</f>
        <v>444</v>
      </c>
    </row>
    <row r="23" customHeight="1" spans="1:8">
      <c r="A23" s="6"/>
      <c r="B23" s="6"/>
      <c r="C23" s="6"/>
      <c r="D23" s="5" t="s">
        <v>64</v>
      </c>
      <c r="E23" s="4" t="s">
        <v>65</v>
      </c>
      <c r="F23" s="4" t="s">
        <v>60</v>
      </c>
      <c r="G23" s="7">
        <v>1</v>
      </c>
      <c r="H23" s="7">
        <f>48+12+10+40+20+60+60+2+60</f>
        <v>312</v>
      </c>
    </row>
    <row r="24" customHeight="1" spans="1:8">
      <c r="A24" s="6"/>
      <c r="B24" s="6"/>
      <c r="C24" s="6"/>
      <c r="D24" s="5" t="s">
        <v>66</v>
      </c>
      <c r="E24" s="4" t="s">
        <v>67</v>
      </c>
      <c r="F24" s="4" t="s">
        <v>60</v>
      </c>
      <c r="G24" s="7">
        <v>0.6</v>
      </c>
      <c r="H24" s="7">
        <f>24+10+80+50</f>
        <v>164</v>
      </c>
    </row>
    <row r="25" customHeight="1" spans="1:8">
      <c r="A25" s="6"/>
      <c r="B25" s="4"/>
      <c r="C25" s="6"/>
      <c r="D25" s="4" t="s">
        <v>68</v>
      </c>
      <c r="E25" s="4" t="s">
        <v>69</v>
      </c>
      <c r="F25" s="4" t="s">
        <v>70</v>
      </c>
      <c r="G25" s="7">
        <v>0.5</v>
      </c>
      <c r="H25" s="7">
        <f>5+20+10+10</f>
        <v>45</v>
      </c>
    </row>
    <row r="26" customHeight="1" spans="1:8">
      <c r="A26" s="6">
        <v>7</v>
      </c>
      <c r="B26" s="5" t="s">
        <v>71</v>
      </c>
      <c r="C26" s="5" t="s">
        <v>72</v>
      </c>
      <c r="D26" s="4" t="s">
        <v>73</v>
      </c>
      <c r="E26" s="4" t="s">
        <v>74</v>
      </c>
      <c r="F26" s="5" t="s">
        <v>75</v>
      </c>
      <c r="G26" s="7">
        <v>12</v>
      </c>
      <c r="H26" s="7">
        <f>6+2+5+6+5+5+1+5+3+15</f>
        <v>53</v>
      </c>
    </row>
    <row r="27" customHeight="1" spans="1:8">
      <c r="A27" s="6"/>
      <c r="B27" s="4"/>
      <c r="C27" s="5"/>
      <c r="D27" s="4" t="s">
        <v>76</v>
      </c>
      <c r="E27" s="4" t="s">
        <v>77</v>
      </c>
      <c r="F27" s="5" t="s">
        <v>78</v>
      </c>
      <c r="G27" s="7">
        <v>9</v>
      </c>
      <c r="H27" s="7">
        <f>6+5+5+6+5+3+1+5+3+15</f>
        <v>54</v>
      </c>
    </row>
    <row r="28" customHeight="1" spans="1:8">
      <c r="A28" s="6"/>
      <c r="B28" s="4"/>
      <c r="C28" s="5"/>
      <c r="D28" s="4" t="s">
        <v>79</v>
      </c>
      <c r="E28" s="4" t="s">
        <v>80</v>
      </c>
      <c r="F28" s="5" t="s">
        <v>81</v>
      </c>
      <c r="G28" s="7">
        <v>9.5</v>
      </c>
      <c r="H28" s="7">
        <f>6+2+5+6+5+1+5+3+15</f>
        <v>48</v>
      </c>
    </row>
    <row r="29" customHeight="1" spans="1:8">
      <c r="A29" s="6">
        <v>8</v>
      </c>
      <c r="B29" s="5" t="s">
        <v>82</v>
      </c>
      <c r="C29" s="5"/>
      <c r="D29" s="7"/>
      <c r="E29" s="4" t="s">
        <v>83</v>
      </c>
      <c r="F29" s="4" t="s">
        <v>84</v>
      </c>
      <c r="G29" s="7">
        <v>9.5</v>
      </c>
      <c r="H29" s="7">
        <f>12+50+12+100</f>
        <v>174</v>
      </c>
    </row>
    <row r="30" customHeight="1" spans="1:8">
      <c r="A30" s="6"/>
      <c r="B30" s="5"/>
      <c r="C30" s="5"/>
      <c r="D30" s="7"/>
      <c r="E30" s="4" t="s">
        <v>85</v>
      </c>
      <c r="F30" s="4" t="s">
        <v>84</v>
      </c>
      <c r="G30" s="7">
        <v>6</v>
      </c>
      <c r="H30" s="7">
        <f>50</f>
        <v>50</v>
      </c>
    </row>
    <row r="31" customHeight="1" spans="1:8">
      <c r="A31" s="6"/>
      <c r="B31" s="5"/>
      <c r="C31" s="5"/>
      <c r="D31" s="7"/>
      <c r="E31" s="4" t="s">
        <v>86</v>
      </c>
      <c r="F31" s="4" t="s">
        <v>84</v>
      </c>
      <c r="G31" s="7">
        <v>8</v>
      </c>
      <c r="H31" s="7">
        <f>5+5+10+5+10</f>
        <v>35</v>
      </c>
    </row>
    <row r="32" customHeight="1" spans="1:8">
      <c r="A32" s="6"/>
      <c r="B32" s="5"/>
      <c r="C32" s="5"/>
      <c r="D32" s="4"/>
      <c r="E32" s="4" t="s">
        <v>87</v>
      </c>
      <c r="F32" s="4" t="s">
        <v>84</v>
      </c>
      <c r="G32" s="7">
        <v>1</v>
      </c>
      <c r="H32" s="7"/>
    </row>
    <row r="33" customHeight="1" spans="1:8">
      <c r="A33" s="6"/>
      <c r="B33" s="5"/>
      <c r="C33" s="5"/>
      <c r="D33" s="4" t="s">
        <v>88</v>
      </c>
      <c r="E33" s="4" t="s">
        <v>89</v>
      </c>
      <c r="F33" s="4" t="s">
        <v>84</v>
      </c>
      <c r="G33" s="7">
        <v>9.5</v>
      </c>
      <c r="H33" s="7">
        <f>100+10+100+60+20+120</f>
        <v>410</v>
      </c>
    </row>
    <row r="34" customHeight="1" spans="1:8">
      <c r="A34" s="6">
        <v>9</v>
      </c>
      <c r="B34" s="6" t="s">
        <v>90</v>
      </c>
      <c r="C34" s="6"/>
      <c r="D34" s="5" t="s">
        <v>91</v>
      </c>
      <c r="E34" s="4" t="s">
        <v>92</v>
      </c>
      <c r="F34" s="4" t="s">
        <v>93</v>
      </c>
      <c r="G34" s="7">
        <v>3</v>
      </c>
      <c r="H34" s="7">
        <v>40</v>
      </c>
    </row>
    <row r="35" customHeight="1" spans="1:8">
      <c r="A35" s="6"/>
      <c r="B35" s="6"/>
      <c r="C35" s="6"/>
      <c r="D35" s="5" t="s">
        <v>94</v>
      </c>
      <c r="E35" s="4" t="s">
        <v>95</v>
      </c>
      <c r="F35" s="4" t="s">
        <v>93</v>
      </c>
      <c r="G35" s="7">
        <v>2.5</v>
      </c>
      <c r="H35" s="7">
        <v>80</v>
      </c>
    </row>
    <row r="36" customHeight="1" spans="1:8">
      <c r="A36" s="6"/>
      <c r="B36" s="6"/>
      <c r="C36" s="6"/>
      <c r="D36" s="5" t="s">
        <v>96</v>
      </c>
      <c r="E36" s="4" t="s">
        <v>97</v>
      </c>
      <c r="F36" s="4" t="s">
        <v>93</v>
      </c>
      <c r="G36" s="7">
        <v>1.8</v>
      </c>
      <c r="H36" s="7">
        <f>4</f>
        <v>4</v>
      </c>
    </row>
    <row r="37" customHeight="1" spans="1:8">
      <c r="A37" s="6"/>
      <c r="B37" s="6"/>
      <c r="C37" s="6"/>
      <c r="D37" s="5" t="s">
        <v>98</v>
      </c>
      <c r="E37" s="4" t="s">
        <v>99</v>
      </c>
      <c r="F37" s="4" t="s">
        <v>93</v>
      </c>
      <c r="G37" s="7">
        <v>13</v>
      </c>
      <c r="H37" s="4">
        <f>1+6+5+4</f>
        <v>16</v>
      </c>
    </row>
    <row r="38" customHeight="1" spans="1:8">
      <c r="A38" s="6">
        <v>10</v>
      </c>
      <c r="B38" s="6" t="s">
        <v>100</v>
      </c>
      <c r="C38" s="6" t="s">
        <v>101</v>
      </c>
      <c r="D38" s="4" t="s">
        <v>79</v>
      </c>
      <c r="E38" s="5" t="s">
        <v>102</v>
      </c>
      <c r="F38" s="4" t="s">
        <v>84</v>
      </c>
      <c r="G38" s="7">
        <v>2.5</v>
      </c>
      <c r="H38" s="4">
        <f>480+3+5+150</f>
        <v>638</v>
      </c>
    </row>
    <row r="39" customHeight="1" spans="1:8">
      <c r="A39" s="6"/>
      <c r="B39" s="6"/>
      <c r="C39" s="6"/>
      <c r="D39" s="5" t="s">
        <v>103</v>
      </c>
      <c r="E39" s="4" t="s">
        <v>104</v>
      </c>
      <c r="F39" s="4" t="s">
        <v>84</v>
      </c>
      <c r="G39" s="7">
        <v>2.85</v>
      </c>
      <c r="H39" s="4">
        <f>50+3+5+20+50+60+120+1000</f>
        <v>1308</v>
      </c>
    </row>
    <row r="40" customHeight="1" spans="1:8">
      <c r="A40" s="6"/>
      <c r="B40" s="6"/>
      <c r="C40" s="6"/>
      <c r="D40" s="4" t="s">
        <v>105</v>
      </c>
      <c r="E40" s="4" t="s">
        <v>106</v>
      </c>
      <c r="F40" s="4" t="s">
        <v>84</v>
      </c>
      <c r="G40" s="7">
        <v>25</v>
      </c>
      <c r="H40" s="4">
        <f>60+60+10+60+200+10+100</f>
        <v>500</v>
      </c>
    </row>
    <row r="41" customHeight="1" spans="1:8">
      <c r="A41" s="6">
        <v>11</v>
      </c>
      <c r="B41" s="5" t="s">
        <v>107</v>
      </c>
      <c r="C41" s="5" t="s">
        <v>108</v>
      </c>
      <c r="D41" s="4" t="s">
        <v>73</v>
      </c>
      <c r="E41" s="4" t="s">
        <v>109</v>
      </c>
      <c r="F41" s="4" t="s">
        <v>22</v>
      </c>
      <c r="G41" s="7">
        <v>38</v>
      </c>
      <c r="H41" s="4">
        <f>10+10+20</f>
        <v>40</v>
      </c>
    </row>
    <row r="42" customHeight="1" spans="1:8">
      <c r="A42" s="6"/>
      <c r="B42" s="4"/>
      <c r="C42" s="5"/>
      <c r="D42" s="4" t="s">
        <v>76</v>
      </c>
      <c r="E42" s="4" t="s">
        <v>110</v>
      </c>
      <c r="F42" s="4" t="s">
        <v>22</v>
      </c>
      <c r="G42" s="7">
        <v>22</v>
      </c>
      <c r="H42" s="4">
        <f>20</f>
        <v>20</v>
      </c>
    </row>
    <row r="43" customHeight="1" spans="1:8">
      <c r="A43" s="6"/>
      <c r="B43" s="4"/>
      <c r="C43" s="5"/>
      <c r="D43" s="4" t="s">
        <v>79</v>
      </c>
      <c r="E43" s="4" t="s">
        <v>111</v>
      </c>
      <c r="F43" s="4" t="s">
        <v>22</v>
      </c>
      <c r="G43" s="7">
        <v>16</v>
      </c>
      <c r="H43" s="4"/>
    </row>
    <row r="44" customHeight="1" spans="1:8">
      <c r="A44" s="6">
        <v>12</v>
      </c>
      <c r="B44" s="5" t="s">
        <v>112</v>
      </c>
      <c r="C44" s="5" t="s">
        <v>113</v>
      </c>
      <c r="D44" s="4" t="s">
        <v>114</v>
      </c>
      <c r="E44" s="5" t="s">
        <v>115</v>
      </c>
      <c r="F44" s="4" t="s">
        <v>22</v>
      </c>
      <c r="G44" s="7">
        <v>2</v>
      </c>
      <c r="H44" s="4">
        <f>70+100+100+10+50+40+30+60+100</f>
        <v>560</v>
      </c>
    </row>
    <row r="45" customHeight="1" spans="1:8">
      <c r="A45" s="6"/>
      <c r="B45" s="4"/>
      <c r="C45" s="5"/>
      <c r="D45" s="4" t="s">
        <v>116</v>
      </c>
      <c r="E45" s="5" t="s">
        <v>117</v>
      </c>
      <c r="F45" s="4" t="s">
        <v>22</v>
      </c>
      <c r="G45" s="7">
        <v>2</v>
      </c>
      <c r="H45" s="4">
        <f>70+100+50+10+50+40+15+60+100</f>
        <v>495</v>
      </c>
    </row>
    <row r="46" customHeight="1" spans="1:8">
      <c r="A46" s="6">
        <v>13</v>
      </c>
      <c r="B46" s="5" t="s">
        <v>118</v>
      </c>
      <c r="C46" s="5" t="s">
        <v>21</v>
      </c>
      <c r="D46" s="4" t="s">
        <v>119</v>
      </c>
      <c r="E46" s="4" t="s">
        <v>120</v>
      </c>
      <c r="F46" s="4" t="s">
        <v>22</v>
      </c>
      <c r="G46" s="7">
        <v>0.8</v>
      </c>
      <c r="H46" s="7">
        <f>5+50+10</f>
        <v>65</v>
      </c>
    </row>
    <row r="47" customHeight="1" spans="1:8">
      <c r="A47" s="6">
        <v>14</v>
      </c>
      <c r="B47" s="4" t="s">
        <v>121</v>
      </c>
      <c r="C47" s="5"/>
      <c r="D47" s="4" t="s">
        <v>122</v>
      </c>
      <c r="E47" s="4" t="s">
        <v>123</v>
      </c>
      <c r="F47" s="4" t="s">
        <v>22</v>
      </c>
      <c r="G47" s="7">
        <v>0.8</v>
      </c>
      <c r="H47" s="7">
        <f>20+100+300+30+30</f>
        <v>480</v>
      </c>
    </row>
    <row r="48" customHeight="1" spans="1:8">
      <c r="A48" s="6">
        <v>15</v>
      </c>
      <c r="B48" s="4" t="s">
        <v>124</v>
      </c>
      <c r="C48" s="5"/>
      <c r="D48" s="4" t="s">
        <v>125</v>
      </c>
      <c r="E48" s="4" t="s">
        <v>126</v>
      </c>
      <c r="F48" s="4" t="s">
        <v>22</v>
      </c>
      <c r="G48" s="7">
        <v>4.85</v>
      </c>
      <c r="H48" s="7">
        <f>20+5+20+10+20+50+20+30</f>
        <v>175</v>
      </c>
    </row>
    <row r="49" customHeight="1" spans="1:8">
      <c r="A49" s="6">
        <v>16</v>
      </c>
      <c r="B49" s="5" t="s">
        <v>127</v>
      </c>
      <c r="C49" s="5" t="s">
        <v>57</v>
      </c>
      <c r="D49" s="4" t="s">
        <v>128</v>
      </c>
      <c r="E49" s="4"/>
      <c r="F49" s="4" t="s">
        <v>22</v>
      </c>
      <c r="G49" s="7">
        <v>5</v>
      </c>
      <c r="H49" s="7">
        <f>5+5+10+10</f>
        <v>30</v>
      </c>
    </row>
    <row r="50" customHeight="1" spans="1:8">
      <c r="A50" s="6">
        <v>17</v>
      </c>
      <c r="B50" s="5" t="s">
        <v>129</v>
      </c>
      <c r="C50" s="5"/>
      <c r="D50" s="4" t="s">
        <v>130</v>
      </c>
      <c r="E50" s="4"/>
      <c r="F50" s="4" t="s">
        <v>22</v>
      </c>
      <c r="G50" s="7">
        <v>23.5</v>
      </c>
      <c r="H50" s="7">
        <f>5+5</f>
        <v>10</v>
      </c>
    </row>
    <row r="51" ht="63" customHeight="1" spans="1:8">
      <c r="A51" s="6">
        <v>18</v>
      </c>
      <c r="B51" s="5" t="s">
        <v>131</v>
      </c>
      <c r="C51" s="5"/>
      <c r="D51" s="4" t="s">
        <v>125</v>
      </c>
      <c r="E51" s="10" t="s">
        <v>132</v>
      </c>
      <c r="F51" s="4" t="s">
        <v>22</v>
      </c>
      <c r="G51" s="7">
        <v>1</v>
      </c>
      <c r="H51" s="7">
        <f>20+30+20+30+20+20+20</f>
        <v>160</v>
      </c>
    </row>
    <row r="52" customHeight="1" spans="1:8">
      <c r="A52" s="6">
        <v>19</v>
      </c>
      <c r="B52" s="5" t="s">
        <v>133</v>
      </c>
      <c r="C52" s="5"/>
      <c r="D52" s="4" t="s">
        <v>134</v>
      </c>
      <c r="E52" s="4" t="s">
        <v>135</v>
      </c>
      <c r="F52" s="4" t="s">
        <v>22</v>
      </c>
      <c r="G52" s="7">
        <v>1.5</v>
      </c>
      <c r="H52" s="7">
        <f>144+120+24+130+100+100+20+48</f>
        <v>686</v>
      </c>
    </row>
    <row r="53" customHeight="1" spans="1:8">
      <c r="A53" s="6">
        <v>20</v>
      </c>
      <c r="B53" s="5" t="s">
        <v>136</v>
      </c>
      <c r="C53" s="5" t="s">
        <v>21</v>
      </c>
      <c r="D53" s="4" t="s">
        <v>137</v>
      </c>
      <c r="E53" s="11" t="s">
        <v>138</v>
      </c>
      <c r="F53" s="4" t="s">
        <v>22</v>
      </c>
      <c r="G53" s="7">
        <v>11</v>
      </c>
      <c r="H53" s="7">
        <f>5+6+5+5+10+1+6</f>
        <v>38</v>
      </c>
    </row>
    <row r="54" customHeight="1" spans="1:8">
      <c r="A54" s="6">
        <v>21</v>
      </c>
      <c r="B54" s="5" t="s">
        <v>139</v>
      </c>
      <c r="C54" s="5"/>
      <c r="D54" s="4" t="s">
        <v>140</v>
      </c>
      <c r="E54" s="4" t="s">
        <v>141</v>
      </c>
      <c r="F54" s="4" t="s">
        <v>142</v>
      </c>
      <c r="G54" s="7">
        <v>3</v>
      </c>
      <c r="H54" s="7">
        <f>15+1+20+5</f>
        <v>41</v>
      </c>
    </row>
    <row r="55" customHeight="1" spans="1:8">
      <c r="A55" s="6">
        <v>22</v>
      </c>
      <c r="B55" s="5" t="s">
        <v>143</v>
      </c>
      <c r="C55" s="5" t="s">
        <v>144</v>
      </c>
      <c r="D55" s="4" t="s">
        <v>145</v>
      </c>
      <c r="E55" s="4"/>
      <c r="F55" s="5" t="s">
        <v>146</v>
      </c>
      <c r="G55" s="7">
        <v>9.5</v>
      </c>
      <c r="H55" s="7">
        <f>5+10+20+2+50</f>
        <v>87</v>
      </c>
    </row>
    <row r="56" customHeight="1" spans="1:8">
      <c r="A56" s="6">
        <v>23</v>
      </c>
      <c r="B56" s="5" t="s">
        <v>147</v>
      </c>
      <c r="C56" s="5" t="s">
        <v>21</v>
      </c>
      <c r="D56" s="4" t="s">
        <v>148</v>
      </c>
      <c r="E56" s="4"/>
      <c r="F56" s="5" t="s">
        <v>149</v>
      </c>
      <c r="G56" s="7">
        <v>1.35</v>
      </c>
      <c r="H56" s="7">
        <f>30+10+12+25+20+10+3+5+6</f>
        <v>121</v>
      </c>
    </row>
    <row r="57" customHeight="1" spans="1:8">
      <c r="A57" s="6">
        <v>24</v>
      </c>
      <c r="B57" s="5" t="s">
        <v>150</v>
      </c>
      <c r="C57" s="5" t="s">
        <v>151</v>
      </c>
      <c r="D57" s="5" t="s">
        <v>152</v>
      </c>
      <c r="E57" s="4"/>
      <c r="F57" s="4" t="s">
        <v>48</v>
      </c>
      <c r="G57" s="7">
        <v>3.85</v>
      </c>
      <c r="H57" s="7">
        <f>2+10</f>
        <v>12</v>
      </c>
    </row>
    <row r="58" customHeight="1" spans="1:8">
      <c r="A58" s="6">
        <v>25</v>
      </c>
      <c r="B58" s="5" t="s">
        <v>153</v>
      </c>
      <c r="C58" s="5" t="s">
        <v>21</v>
      </c>
      <c r="D58" s="4" t="s">
        <v>154</v>
      </c>
      <c r="E58" s="4"/>
      <c r="F58" s="4" t="s">
        <v>155</v>
      </c>
      <c r="G58" s="7">
        <v>35</v>
      </c>
      <c r="H58" s="7">
        <f>8+10</f>
        <v>18</v>
      </c>
    </row>
    <row r="59" customHeight="1" spans="1:8">
      <c r="A59" s="6">
        <v>26</v>
      </c>
      <c r="B59" s="5" t="s">
        <v>156</v>
      </c>
      <c r="C59" s="5"/>
      <c r="D59" s="4" t="s">
        <v>157</v>
      </c>
      <c r="E59" s="12" t="s">
        <v>158</v>
      </c>
      <c r="F59" s="4" t="s">
        <v>84</v>
      </c>
      <c r="G59" s="7">
        <v>1.5</v>
      </c>
      <c r="H59" s="7">
        <f>12+20+10+12+20+2+20+10+30</f>
        <v>136</v>
      </c>
    </row>
    <row r="60" customHeight="1" spans="1:8">
      <c r="A60" s="6">
        <v>27</v>
      </c>
      <c r="B60" s="5" t="s">
        <v>159</v>
      </c>
      <c r="C60" s="5"/>
      <c r="D60" s="4" t="s">
        <v>160</v>
      </c>
      <c r="E60" s="12" t="s">
        <v>158</v>
      </c>
      <c r="F60" s="4" t="s">
        <v>161</v>
      </c>
      <c r="G60" s="7">
        <v>23.5</v>
      </c>
      <c r="H60" s="7">
        <f>5+5</f>
        <v>10</v>
      </c>
    </row>
    <row r="61" customHeight="1" spans="1:8">
      <c r="A61" s="6">
        <v>28</v>
      </c>
      <c r="B61" s="5" t="s">
        <v>162</v>
      </c>
      <c r="C61" s="5"/>
      <c r="D61" s="12" t="s">
        <v>158</v>
      </c>
      <c r="E61" s="12" t="s">
        <v>158</v>
      </c>
      <c r="F61" s="5" t="s">
        <v>163</v>
      </c>
      <c r="G61" s="7">
        <v>2.5</v>
      </c>
      <c r="H61" s="7">
        <v>126</v>
      </c>
    </row>
    <row r="62" customHeight="1" spans="1:8">
      <c r="A62" s="6">
        <v>29</v>
      </c>
      <c r="B62" s="5" t="s">
        <v>164</v>
      </c>
      <c r="C62" s="5" t="s">
        <v>165</v>
      </c>
      <c r="D62" s="4" t="s">
        <v>166</v>
      </c>
      <c r="E62" s="12" t="s">
        <v>158</v>
      </c>
      <c r="F62" s="5" t="s">
        <v>163</v>
      </c>
      <c r="G62" s="7">
        <v>7.5</v>
      </c>
      <c r="H62" s="7">
        <f>120+110+6+50+20+4+50+120+60</f>
        <v>540</v>
      </c>
    </row>
    <row r="63" customHeight="1" spans="1:8">
      <c r="A63" s="6">
        <v>30</v>
      </c>
      <c r="B63" s="5" t="s">
        <v>167</v>
      </c>
      <c r="C63" s="5" t="s">
        <v>57</v>
      </c>
      <c r="D63" s="4" t="s">
        <v>168</v>
      </c>
      <c r="E63" s="4" t="s">
        <v>168</v>
      </c>
      <c r="F63" s="4" t="s">
        <v>169</v>
      </c>
      <c r="G63" s="7">
        <v>56</v>
      </c>
      <c r="H63" s="7">
        <f>5+5+2</f>
        <v>12</v>
      </c>
    </row>
    <row r="64" customHeight="1" spans="1:8">
      <c r="A64" s="6">
        <v>31</v>
      </c>
      <c r="B64" s="4" t="s">
        <v>170</v>
      </c>
      <c r="C64" s="4"/>
      <c r="D64" s="4" t="s">
        <v>125</v>
      </c>
      <c r="E64" s="4" t="s">
        <v>171</v>
      </c>
      <c r="F64" s="4" t="s">
        <v>172</v>
      </c>
      <c r="G64" s="7">
        <v>3</v>
      </c>
      <c r="H64" s="7">
        <f>5+1000</f>
        <v>1005</v>
      </c>
    </row>
    <row r="65" customHeight="1" spans="1:8">
      <c r="A65" s="6">
        <v>32</v>
      </c>
      <c r="B65" s="5" t="s">
        <v>173</v>
      </c>
      <c r="C65" s="5" t="s">
        <v>21</v>
      </c>
      <c r="D65" s="4" t="s">
        <v>174</v>
      </c>
      <c r="E65" s="4" t="s">
        <v>175</v>
      </c>
      <c r="F65" s="4" t="s">
        <v>176</v>
      </c>
      <c r="G65" s="7">
        <v>1</v>
      </c>
      <c r="H65" s="7">
        <v>2</v>
      </c>
    </row>
    <row r="66" customHeight="1" spans="1:8">
      <c r="A66" s="6">
        <v>33</v>
      </c>
      <c r="B66" s="5" t="s">
        <v>177</v>
      </c>
      <c r="C66" s="5"/>
      <c r="D66" s="4" t="s">
        <v>178</v>
      </c>
      <c r="E66" s="4" t="s">
        <v>178</v>
      </c>
      <c r="F66" s="4" t="s">
        <v>22</v>
      </c>
      <c r="G66" s="7">
        <v>57.5</v>
      </c>
      <c r="H66" s="7">
        <v>2</v>
      </c>
    </row>
    <row r="67" customHeight="1" spans="1:8">
      <c r="A67" s="6">
        <v>34</v>
      </c>
      <c r="B67" s="5" t="s">
        <v>179</v>
      </c>
      <c r="C67" s="5"/>
      <c r="D67" s="4" t="s">
        <v>125</v>
      </c>
      <c r="E67" s="4" t="s">
        <v>171</v>
      </c>
      <c r="F67" s="4" t="s">
        <v>172</v>
      </c>
      <c r="G67" s="7">
        <v>1</v>
      </c>
      <c r="H67" s="7">
        <v>300</v>
      </c>
    </row>
    <row r="68" customHeight="1" spans="1:8">
      <c r="A68" s="6">
        <v>35</v>
      </c>
      <c r="B68" s="5" t="s">
        <v>180</v>
      </c>
      <c r="C68" s="5"/>
      <c r="D68" s="4" t="s">
        <v>125</v>
      </c>
      <c r="E68" s="4" t="s">
        <v>181</v>
      </c>
      <c r="F68" s="4" t="s">
        <v>22</v>
      </c>
      <c r="G68" s="7">
        <v>5</v>
      </c>
      <c r="H68" s="7">
        <f>20+18+10+20+5+3+15+5</f>
        <v>96</v>
      </c>
    </row>
    <row r="69" customHeight="1" spans="1:8">
      <c r="A69" s="6">
        <v>36</v>
      </c>
      <c r="B69" s="4" t="s">
        <v>182</v>
      </c>
      <c r="C69" s="4"/>
      <c r="D69" s="4" t="s">
        <v>183</v>
      </c>
      <c r="E69" s="5" t="s">
        <v>184</v>
      </c>
      <c r="F69" s="4" t="s">
        <v>22</v>
      </c>
      <c r="G69" s="7">
        <v>1.9</v>
      </c>
      <c r="H69" s="4">
        <f>200+180+30+100+50+30+100</f>
        <v>690</v>
      </c>
    </row>
    <row r="70" customHeight="1" spans="1:8">
      <c r="A70" s="6">
        <v>37</v>
      </c>
      <c r="B70" s="4" t="s">
        <v>185</v>
      </c>
      <c r="C70" s="4"/>
      <c r="D70" s="5" t="s">
        <v>186</v>
      </c>
      <c r="E70" s="13" t="s">
        <v>187</v>
      </c>
      <c r="F70" s="4" t="s">
        <v>188</v>
      </c>
      <c r="G70" s="7">
        <v>75</v>
      </c>
      <c r="H70" s="4">
        <v>14</v>
      </c>
    </row>
    <row r="71" customHeight="1" spans="1:8">
      <c r="A71" s="6">
        <v>38</v>
      </c>
      <c r="B71" s="4" t="s">
        <v>189</v>
      </c>
      <c r="C71" s="4" t="s">
        <v>190</v>
      </c>
      <c r="D71" s="5" t="s">
        <v>191</v>
      </c>
      <c r="E71" s="4" t="s">
        <v>192</v>
      </c>
      <c r="F71" s="4" t="s">
        <v>155</v>
      </c>
      <c r="G71" s="7">
        <v>3.8</v>
      </c>
      <c r="H71" s="4">
        <f>108+200</f>
        <v>308</v>
      </c>
    </row>
    <row r="72" customHeight="1" spans="1:8">
      <c r="A72" s="6">
        <v>39</v>
      </c>
      <c r="B72" s="4" t="s">
        <v>189</v>
      </c>
      <c r="C72" s="4" t="s">
        <v>193</v>
      </c>
      <c r="D72" s="5" t="s">
        <v>194</v>
      </c>
      <c r="E72" s="4" t="s">
        <v>195</v>
      </c>
      <c r="F72" s="4" t="s">
        <v>48</v>
      </c>
      <c r="G72" s="7">
        <v>3.5</v>
      </c>
      <c r="H72" s="4">
        <f>36</f>
        <v>36</v>
      </c>
    </row>
    <row r="73" customHeight="1" spans="1:8">
      <c r="A73" s="6">
        <v>40</v>
      </c>
      <c r="B73" s="4" t="s">
        <v>196</v>
      </c>
      <c r="C73" s="4"/>
      <c r="D73" s="5" t="s">
        <v>197</v>
      </c>
      <c r="E73" s="4" t="s">
        <v>198</v>
      </c>
      <c r="F73" s="5" t="s">
        <v>199</v>
      </c>
      <c r="G73" s="7">
        <v>83.5</v>
      </c>
      <c r="H73" s="7">
        <f>4+6+6+5+120+10+10+50</f>
        <v>211</v>
      </c>
    </row>
    <row r="74" customHeight="1" spans="1:8">
      <c r="A74" s="6">
        <v>41</v>
      </c>
      <c r="B74" s="5" t="s">
        <v>200</v>
      </c>
      <c r="C74" s="5" t="s">
        <v>201</v>
      </c>
      <c r="D74" s="4" t="s">
        <v>202</v>
      </c>
      <c r="E74" s="12" t="s">
        <v>203</v>
      </c>
      <c r="F74" s="4" t="s">
        <v>142</v>
      </c>
      <c r="G74" s="7">
        <v>7.5</v>
      </c>
      <c r="H74" s="7">
        <f>20+120+150+288+15+24+10+30+100</f>
        <v>757</v>
      </c>
    </row>
    <row r="75" customHeight="1" spans="1:8">
      <c r="A75" s="6">
        <v>42</v>
      </c>
      <c r="B75" s="5" t="s">
        <v>204</v>
      </c>
      <c r="C75" s="5" t="s">
        <v>205</v>
      </c>
      <c r="D75" s="4" t="s">
        <v>206</v>
      </c>
      <c r="E75" s="12" t="s">
        <v>158</v>
      </c>
      <c r="F75" s="4" t="s">
        <v>142</v>
      </c>
      <c r="G75" s="7">
        <v>12.5</v>
      </c>
      <c r="H75" s="7">
        <f>12+12+10+20+10+5</f>
        <v>69</v>
      </c>
    </row>
    <row r="76" customHeight="1" spans="1:8">
      <c r="A76" s="6">
        <v>43</v>
      </c>
      <c r="B76" s="5" t="s">
        <v>207</v>
      </c>
      <c r="C76" s="5"/>
      <c r="D76" s="14" t="s">
        <v>208</v>
      </c>
      <c r="E76" s="4" t="s">
        <v>209</v>
      </c>
      <c r="F76" s="4" t="s">
        <v>22</v>
      </c>
      <c r="G76" s="7">
        <v>5.5</v>
      </c>
      <c r="H76" s="7">
        <f>3+5+10</f>
        <v>18</v>
      </c>
    </row>
    <row r="77" customHeight="1" spans="1:8">
      <c r="A77" s="6">
        <v>44</v>
      </c>
      <c r="B77" s="4" t="s">
        <v>210</v>
      </c>
      <c r="C77" s="4"/>
      <c r="D77" s="4" t="s">
        <v>211</v>
      </c>
      <c r="E77" s="4" t="s">
        <v>211</v>
      </c>
      <c r="F77" s="4" t="s">
        <v>84</v>
      </c>
      <c r="G77" s="7">
        <v>57.5</v>
      </c>
      <c r="H77" s="7"/>
    </row>
    <row r="78" customHeight="1" spans="1:8">
      <c r="A78" s="6">
        <v>45</v>
      </c>
      <c r="B78" s="4" t="s">
        <v>212</v>
      </c>
      <c r="C78" s="4"/>
      <c r="D78" s="4" t="s">
        <v>213</v>
      </c>
      <c r="E78" s="4" t="s">
        <v>214</v>
      </c>
      <c r="F78" s="4" t="s">
        <v>172</v>
      </c>
      <c r="G78" s="7">
        <v>1</v>
      </c>
      <c r="H78" s="7">
        <f>12</f>
        <v>12</v>
      </c>
    </row>
  </sheetData>
  <mergeCells count="36">
    <mergeCell ref="A1:H1"/>
    <mergeCell ref="A3:A6"/>
    <mergeCell ref="A8:A10"/>
    <mergeCell ref="A12:A20"/>
    <mergeCell ref="A21:A25"/>
    <mergeCell ref="A26:A28"/>
    <mergeCell ref="A29:A33"/>
    <mergeCell ref="A34:A37"/>
    <mergeCell ref="A38:A40"/>
    <mergeCell ref="A41:A43"/>
    <mergeCell ref="A44:A45"/>
    <mergeCell ref="B3:B6"/>
    <mergeCell ref="B8:B10"/>
    <mergeCell ref="B12:B20"/>
    <mergeCell ref="B21:B24"/>
    <mergeCell ref="B26:B28"/>
    <mergeCell ref="B29:B33"/>
    <mergeCell ref="B34:B37"/>
    <mergeCell ref="B38:B40"/>
    <mergeCell ref="B41:B43"/>
    <mergeCell ref="B44:B45"/>
    <mergeCell ref="C3:C6"/>
    <mergeCell ref="C7:C11"/>
    <mergeCell ref="C15:C16"/>
    <mergeCell ref="C17:C20"/>
    <mergeCell ref="C21:C25"/>
    <mergeCell ref="C26:C28"/>
    <mergeCell ref="C29:C33"/>
    <mergeCell ref="C38:C40"/>
    <mergeCell ref="C41:C43"/>
    <mergeCell ref="C44:C45"/>
    <mergeCell ref="C46:C48"/>
    <mergeCell ref="C49:C52"/>
    <mergeCell ref="C53:C54"/>
    <mergeCell ref="C58:C60"/>
    <mergeCell ref="C65:C68"/>
  </mergeCells>
  <pageMargins left="0.314583333333333" right="0.156944444444444" top="0.236111111111111" bottom="0.0784722222222222" header="0.118055555555556" footer="0.15694444444444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木易:)</cp:lastModifiedBy>
  <dcterms:created xsi:type="dcterms:W3CDTF">2025-02-05T15:12:00Z</dcterms:created>
  <dcterms:modified xsi:type="dcterms:W3CDTF">2025-03-31T07:36:46Z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2025-02-05T07:12:25Z</vt:filetime>
  </property>
  <property fmtid="{D5CDD505-2E9C-101B-9397-08002B2CF9AE}" pid="4" name="UsrData">
    <vt:lpwstr>67a30f53182be6001fd34cc1wl</vt:lpwstr>
  </property>
  <property fmtid="{D5CDD505-2E9C-101B-9397-08002B2CF9AE}" pid="5" name="ICV">
    <vt:lpwstr>5A1E2BF76AB141478893DE669AD73EDF_13</vt:lpwstr>
  </property>
  <property fmtid="{D5CDD505-2E9C-101B-9397-08002B2CF9AE}" pid="6" name="KSOProductBuildVer">
    <vt:lpwstr>2052-12.1.0.17133</vt:lpwstr>
  </property>
</Properties>
</file>