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Sheet1" sheetId="1" r:id="rId1"/>
  </sheets>
  <definedNames>
    <definedName name="_xlnm._FilterDatabase" localSheetId="0" hidden="1">Sheet1!$A$2:$G$88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<sst xmlns="http://schemas.openxmlformats.org/spreadsheetml/2006/main" count="277" uniqueCount="206">
  <si>
    <t>劳保用品采购项目清单</t>
  </si>
  <si>
    <r>
      <rPr>
        <sz val="10"/>
        <rFont val="SimSun"/>
        <charset val="134"/>
      </rPr>
      <t>序号</t>
    </r>
  </si>
  <si>
    <t>物品分类</t>
  </si>
  <si>
    <t>品牌</t>
  </si>
  <si>
    <r>
      <rPr>
        <sz val="10"/>
        <rFont val="SimSun"/>
        <charset val="134"/>
      </rPr>
      <t>产品名称</t>
    </r>
  </si>
  <si>
    <r>
      <rPr>
        <sz val="10"/>
        <rFont val="SimSun"/>
        <charset val="134"/>
      </rPr>
      <t>规格</t>
    </r>
  </si>
  <si>
    <r>
      <rPr>
        <sz val="10"/>
        <rFont val="SimSun"/>
        <charset val="134"/>
      </rPr>
      <t>单位</t>
    </r>
  </si>
  <si>
    <t>基准价</t>
  </si>
  <si>
    <t>年使用量</t>
  </si>
  <si>
    <t>报价</t>
  </si>
  <si>
    <t>工作服</t>
  </si>
  <si>
    <t>夏季工作服</t>
  </si>
  <si>
    <t>上衣+裤子+帽子，加反光条，绣企业
Logo,面料65%棉，35%涤</t>
  </si>
  <si>
    <t>套</t>
  </si>
  <si>
    <t>春秋季工作服</t>
  </si>
  <si>
    <t>冬季工作服</t>
  </si>
  <si>
    <t>上衣，加防风袖，帽子，活里活
面加反光条，绣企业Logo,面料
65%棉，35%涤，填充物为丝绵</t>
  </si>
  <si>
    <t>件</t>
  </si>
  <si>
    <t>手套</t>
  </si>
  <si>
    <t>808-4长臂手套</t>
  </si>
  <si>
    <t>PVC,接袖松紧口</t>
  </si>
  <si>
    <t>双</t>
  </si>
  <si>
    <t>胶手套(单)</t>
  </si>
  <si>
    <t>13针</t>
  </si>
  <si>
    <t>胶手套(棉)</t>
  </si>
  <si>
    <t>7针，乳胶，内衬拉毛</t>
  </si>
  <si>
    <t>棉线手套</t>
  </si>
  <si>
    <t>10针，内棉</t>
  </si>
  <si>
    <t>耐酸碱手套</t>
  </si>
  <si>
    <t>P V C 接 袖</t>
  </si>
  <si>
    <t>乳胶手套</t>
  </si>
  <si>
    <t>天然乳胶，22-24cm</t>
  </si>
  <si>
    <t>橡胶手套</t>
  </si>
  <si>
    <t>10盒/箱</t>
  </si>
  <si>
    <t>盒</t>
  </si>
  <si>
    <t>电焊手套</t>
  </si>
  <si>
    <t>全皮，4#</t>
  </si>
  <si>
    <t>保暖手套</t>
  </si>
  <si>
    <t>L码</t>
  </si>
  <si>
    <t>防切割撕裂手套</t>
  </si>
  <si>
    <t>高密度聚乙烯纤维</t>
  </si>
  <si>
    <t>一次手套</t>
  </si>
  <si>
    <t>丁晴手套</t>
  </si>
  <si>
    <t>口罩</t>
  </si>
  <si>
    <t>一次性防护口罩</t>
  </si>
  <si>
    <t>17.5cm*9.5cm</t>
  </si>
  <si>
    <t>一次性活性炭口</t>
  </si>
  <si>
    <t>175mmx95mm</t>
  </si>
  <si>
    <t>防尘口罩</t>
  </si>
  <si>
    <t>床品</t>
  </si>
  <si>
    <t>床品三件套</t>
  </si>
  <si>
    <t>单人床单、被套、枕套，颜色统
一，匹马棉</t>
  </si>
  <si>
    <t>床品五件套</t>
  </si>
  <si>
    <t>双人床单、单人被套*2、枕套*2、
颜色统一，匹马棉</t>
  </si>
  <si>
    <t>门帘</t>
  </si>
  <si>
    <t>单门帘</t>
  </si>
  <si>
    <t>纱网、磁吸，双层纱网</t>
  </si>
  <si>
    <t>平米</t>
  </si>
  <si>
    <t>棉门帘</t>
  </si>
  <si>
    <t>螺丝固定、磁铁吸附，帆布，填
充物为再生棉</t>
  </si>
  <si>
    <t>冬季防护</t>
  </si>
  <si>
    <t>军大衣</t>
  </si>
  <si>
    <t>加大版，面料80%棉，20%涤，填
充物为棉花</t>
  </si>
  <si>
    <t>棉线帽子</t>
  </si>
  <si>
    <t>50cm-62cm,雪粒绒</t>
  </si>
  <si>
    <t>顶</t>
  </si>
  <si>
    <t>耳帽</t>
  </si>
  <si>
    <t>加绒加厚雪粒绒</t>
  </si>
  <si>
    <t>副</t>
  </si>
  <si>
    <t>围脖</t>
  </si>
  <si>
    <t>加绒加厚 雪粒绒</t>
  </si>
  <si>
    <t>个</t>
  </si>
  <si>
    <t>护膝</t>
  </si>
  <si>
    <t>全包pu革，内衬人造毛</t>
  </si>
  <si>
    <t>电动车棉把手</t>
  </si>
  <si>
    <t>10cm-11cm,pu革，内衬人造毛</t>
  </si>
  <si>
    <t>毛毡袜</t>
  </si>
  <si>
    <t>羊毛材质</t>
  </si>
  <si>
    <t>毛线脖套</t>
  </si>
  <si>
    <t>加绒加厚</t>
  </si>
  <si>
    <t>防护</t>
  </si>
  <si>
    <t>蓝大褂</t>
  </si>
  <si>
    <t>涤卡，加长加大</t>
  </si>
  <si>
    <t>雨衣</t>
  </si>
  <si>
    <t>加反光条，加大版，面料针织布</t>
  </si>
  <si>
    <t>皮护衣</t>
  </si>
  <si>
    <t>PU革，倒穿衣</t>
  </si>
  <si>
    <t>皮围裙</t>
  </si>
  <si>
    <t>PVC,穿戴式</t>
  </si>
  <si>
    <t>条</t>
  </si>
  <si>
    <t>一次性帽子</t>
  </si>
  <si>
    <t>无纺布，20g</t>
  </si>
  <si>
    <t>包</t>
  </si>
  <si>
    <t>大毛巾</t>
  </si>
  <si>
    <t>割绒擦车巾</t>
  </si>
  <si>
    <t>毛巾</t>
  </si>
  <si>
    <t>竹纤维，300*300mm</t>
  </si>
  <si>
    <t>浴巾</t>
  </si>
  <si>
    <t>加大，材质：棉</t>
  </si>
  <si>
    <t>枕巾</t>
  </si>
  <si>
    <t>6层纱，材质：棉</t>
  </si>
  <si>
    <t>大白卷</t>
  </si>
  <si>
    <t>双联包</t>
  </si>
  <si>
    <t>提</t>
  </si>
  <si>
    <t>白大褂</t>
  </si>
  <si>
    <t>医用，M码</t>
  </si>
  <si>
    <t>防护面罩</t>
  </si>
  <si>
    <t>医用，透明</t>
  </si>
  <si>
    <t>护目镜</t>
  </si>
  <si>
    <t>防雾、标准款</t>
  </si>
  <si>
    <t>一次性鞋套</t>
  </si>
  <si>
    <t>50双/包，每包500g</t>
  </si>
  <si>
    <t>安全</t>
  </si>
  <si>
    <t>反光马甲</t>
  </si>
  <si>
    <t>多兜反光马甲，高亮度</t>
  </si>
  <si>
    <t>反光弹力带</t>
  </si>
  <si>
    <t>加密高亮，5cm</t>
  </si>
  <si>
    <t>安全帽</t>
  </si>
  <si>
    <t>国标，玻璃钢</t>
  </si>
  <si>
    <t>反光胶带</t>
  </si>
  <si>
    <t>红白拼色、3M</t>
  </si>
  <si>
    <t>卷</t>
  </si>
  <si>
    <t>洗护</t>
  </si>
  <si>
    <t>洗衣液</t>
  </si>
  <si>
    <t>5L/袋</t>
  </si>
  <si>
    <t>瓶</t>
  </si>
  <si>
    <t>清洁球</t>
  </si>
  <si>
    <t>6个/包</t>
  </si>
  <si>
    <t>洗衣粉</t>
  </si>
  <si>
    <t>12袋/包</t>
  </si>
  <si>
    <t>袋</t>
  </si>
  <si>
    <t>洗洁精</t>
  </si>
  <si>
    <t>10kg</t>
  </si>
  <si>
    <t>桶</t>
  </si>
  <si>
    <t>尘推油</t>
  </si>
  <si>
    <t>超宝3 . 8L</t>
  </si>
  <si>
    <t>洁厕液</t>
  </si>
  <si>
    <t>500g/瓶</t>
  </si>
  <si>
    <t>洗衣皂</t>
  </si>
  <si>
    <t>202g</t>
  </si>
  <si>
    <t>块</t>
  </si>
  <si>
    <t>清洁工具</t>
  </si>
  <si>
    <t>芨芨扫帚</t>
  </si>
  <si>
    <t>植物纤维，耐磨损</t>
  </si>
  <si>
    <t>把</t>
  </si>
  <si>
    <t>高粱笤帚</t>
  </si>
  <si>
    <t>长80cm,高粱秸秆制成</t>
  </si>
  <si>
    <t>套扫</t>
  </si>
  <si>
    <t>塑料、尼龙丝、PBT丝、PP丝和
PET丝</t>
  </si>
  <si>
    <t>拖把</t>
  </si>
  <si>
    <t>木质长把，棉质把头</t>
  </si>
  <si>
    <t>喷壶</t>
  </si>
  <si>
    <t>500ml</t>
  </si>
  <si>
    <t>5L</t>
  </si>
  <si>
    <t>黑色长杆洗瓶刷</t>
  </si>
  <si>
    <t>海绵材质</t>
  </si>
  <si>
    <t>短柄洗车拖把</t>
  </si>
  <si>
    <t>纤维、海绵</t>
  </si>
  <si>
    <t>滤水拖把</t>
  </si>
  <si>
    <t>杰特2系列，拖头拖桶分离式</t>
  </si>
  <si>
    <t>硅胶地面刮水器</t>
  </si>
  <si>
    <t>硅胶、50cm</t>
  </si>
  <si>
    <t>硬毛短刷</t>
  </si>
  <si>
    <t>硬毛、20cm*6.3cm*4cm</t>
  </si>
  <si>
    <t>马桶刷子</t>
  </si>
  <si>
    <t>PET+PP+不锈钢</t>
  </si>
  <si>
    <t>榨水车</t>
  </si>
  <si>
    <t>黄色24L</t>
  </si>
  <si>
    <t>硬毛刷</t>
  </si>
  <si>
    <t>长杆</t>
  </si>
  <si>
    <t>洗车专用</t>
  </si>
  <si>
    <t>洗车刷子</t>
  </si>
  <si>
    <t>不锈钢把，可伸缩</t>
  </si>
  <si>
    <t>马桶垫</t>
  </si>
  <si>
    <t>PVC材质</t>
  </si>
  <si>
    <t>皮搋子</t>
  </si>
  <si>
    <t>橡胶材质</t>
  </si>
  <si>
    <t>黑色塑料水桶</t>
  </si>
  <si>
    <t>25CM*30CM</t>
  </si>
  <si>
    <t>大堂尘推</t>
  </si>
  <si>
    <t>尺寸：42"x 110CM1
杆长：1.2M1
尘推宽度：18CM1
尘推毛长：8CM</t>
  </si>
  <si>
    <t>尺寸：36"x90CM1
杆长：1.2M1
尘推宽度：18CM1
尘推毛长：8CM</t>
  </si>
  <si>
    <t>长柄地板刷</t>
  </si>
  <si>
    <t>刮刷铲三用</t>
  </si>
  <si>
    <t>盒抽</t>
  </si>
  <si>
    <t>90抽，四层加厚</t>
  </si>
  <si>
    <t>速开壶</t>
  </si>
  <si>
    <t>LL-8825,1850W</t>
  </si>
  <si>
    <t>擦拭纸</t>
  </si>
  <si>
    <t>200mm*200mm</t>
  </si>
  <si>
    <t>保鲜膜</t>
  </si>
  <si>
    <t>宽50cm</t>
  </si>
  <si>
    <t>剪刀</t>
  </si>
  <si>
    <t>不锈钢、塑料</t>
  </si>
  <si>
    <t>茶叶</t>
  </si>
  <si>
    <t>碧螺春</t>
  </si>
  <si>
    <t>二</t>
  </si>
  <si>
    <t>粘鼠板</t>
  </si>
  <si>
    <t>长21.5CM宽28CM        61529461</t>
  </si>
  <si>
    <t>草酸</t>
  </si>
  <si>
    <t>500ml/瓶</t>
  </si>
  <si>
    <t>粘蝇板</t>
  </si>
  <si>
    <t>5个/包</t>
  </si>
  <si>
    <t>蝇香</t>
  </si>
  <si>
    <t>30支/盒</t>
  </si>
  <si>
    <t>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</si>
</sst>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_ "/>
  </numFmts>
  <fonts count="28">
    <font>
      <sz val="11"/>
      <color rgb="FF000000"/>
      <name val="Arial"/>
      <charset val="204"/>
    </font>
    <font>
      <sz val="16"/>
      <name val="SimSun"/>
      <charset val="134"/>
    </font>
    <font>
      <sz val="10"/>
      <color rgb="FF000000"/>
      <name val="SimSun"/>
      <charset val="134"/>
    </font>
    <font>
      <sz val="10"/>
      <name val="SimSun"/>
      <charset val="134"/>
    </font>
    <font>
      <sz val="9"/>
      <color rgb="FF000000"/>
      <name val="方正仿宋_GB2312"/>
      <charset val="134"/>
    </font>
    <font>
      <sz val="9"/>
      <name val="方正仿宋_GB2312"/>
      <charset val="134"/>
    </font>
    <font>
      <sz val="9"/>
      <color rgb="FF000000"/>
      <name val="方正仿宋_GB2312"/>
      <charset val="204"/>
    </font>
    <font>
      <sz val="11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7" fontId="4" fillId="0" borderId="7" xfId="0" applyNumberFormat="1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top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8"/>
  <sheetViews>
    <sheetView tabSelected="1" zoomScale="110" zoomScaleNormal="110" workbookViewId="0">
      <selection activeCell="A1" sqref="A1:I1"/>
    </sheetView>
  </sheetViews>
  <sheetFormatPr defaultColWidth="10.2833333333333" defaultRowHeight="21" customHeight="1"/>
  <cols>
    <col min="1" max="1" width="4.75833333333333" style="1" customWidth="1"/>
    <col min="2" max="2" width="8.63333333333333" style="1" customWidth="1"/>
    <col min="3" max="3" width="7.725" style="1" customWidth="1"/>
    <col min="4" max="4" width="9.08333333333333" style="1" customWidth="1"/>
    <col min="5" max="5" width="30.4416666666667" style="1" customWidth="1"/>
    <col min="6" max="6" width="4.88333333333333" style="1" customWidth="1"/>
    <col min="7" max="7" width="6.81666666666667" style="1" customWidth="1"/>
    <col min="8" max="8" width="8.06666666666667" style="1" customWidth="1"/>
    <col min="9" max="16384" width="10.2833333333333" style="1"/>
  </cols>
  <sheetData>
    <row r="1" ht="28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customHeight="1" spans="1:9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6" t="s">
        <v>6</v>
      </c>
      <c r="G2" s="6" t="s">
        <v>7</v>
      </c>
      <c r="H2" s="7" t="s">
        <v>8</v>
      </c>
      <c r="I2" s="22" t="s">
        <v>9</v>
      </c>
    </row>
    <row r="3" ht="33" customHeight="1" spans="1:9">
      <c r="A3" s="8">
        <v>1</v>
      </c>
      <c r="B3" s="8" t="s">
        <v>10</v>
      </c>
      <c r="C3" s="9"/>
      <c r="D3" s="10" t="s">
        <v>11</v>
      </c>
      <c r="E3" s="10" t="s">
        <v>12</v>
      </c>
      <c r="F3" s="11" t="s">
        <v>13</v>
      </c>
      <c r="G3" s="12">
        <v>81.76</v>
      </c>
      <c r="H3" s="13">
        <f>30+300+85+50+180+130+50+100</f>
        <v>925</v>
      </c>
      <c r="I3" s="13"/>
    </row>
    <row r="4" ht="32" customHeight="1" spans="1:9">
      <c r="A4" s="14"/>
      <c r="B4" s="14"/>
      <c r="C4" s="9"/>
      <c r="D4" s="10" t="s">
        <v>14</v>
      </c>
      <c r="E4" s="10" t="s">
        <v>12</v>
      </c>
      <c r="F4" s="11" t="s">
        <v>13</v>
      </c>
      <c r="G4" s="15">
        <v>91.61</v>
      </c>
      <c r="H4" s="13">
        <f>30+450+90+50+180+180+50+100</f>
        <v>1130</v>
      </c>
      <c r="I4" s="13"/>
    </row>
    <row r="5" ht="36" customHeight="1" spans="1:9">
      <c r="A5" s="16"/>
      <c r="B5" s="16"/>
      <c r="C5" s="9"/>
      <c r="D5" s="10" t="s">
        <v>15</v>
      </c>
      <c r="E5" s="10" t="s">
        <v>16</v>
      </c>
      <c r="F5" s="11" t="s">
        <v>17</v>
      </c>
      <c r="G5" s="15">
        <v>145.78</v>
      </c>
      <c r="H5" s="13">
        <f>30+260+80+50+180+140+50+100</f>
        <v>890</v>
      </c>
      <c r="I5" s="13"/>
    </row>
    <row r="6" ht="36" customHeight="1" spans="1:9">
      <c r="A6" s="8">
        <v>2</v>
      </c>
      <c r="B6" s="14" t="s">
        <v>18</v>
      </c>
      <c r="C6" s="9"/>
      <c r="D6" s="10" t="s">
        <v>19</v>
      </c>
      <c r="E6" s="10" t="s">
        <v>20</v>
      </c>
      <c r="F6" s="11" t="s">
        <v>21</v>
      </c>
      <c r="G6" s="12">
        <v>6.4</v>
      </c>
      <c r="H6" s="13">
        <f>50+3500+500+600+2016+600+1100</f>
        <v>8366</v>
      </c>
      <c r="I6" s="13"/>
    </row>
    <row r="7" ht="36" customHeight="1" spans="1:9">
      <c r="A7" s="14"/>
      <c r="B7" s="14"/>
      <c r="C7" s="9"/>
      <c r="D7" s="10" t="s">
        <v>22</v>
      </c>
      <c r="E7" s="10" t="s">
        <v>23</v>
      </c>
      <c r="F7" s="11" t="s">
        <v>21</v>
      </c>
      <c r="G7" s="12">
        <v>2.27</v>
      </c>
      <c r="H7" s="13">
        <f>260+1500+400+350+820+828+300+770</f>
        <v>5228</v>
      </c>
      <c r="I7" s="13"/>
    </row>
    <row r="8" ht="36" customHeight="1" spans="1:9">
      <c r="A8" s="14"/>
      <c r="B8" s="14"/>
      <c r="C8" s="9"/>
      <c r="D8" s="10" t="s">
        <v>24</v>
      </c>
      <c r="E8" s="10" t="s">
        <v>25</v>
      </c>
      <c r="F8" s="11" t="s">
        <v>21</v>
      </c>
      <c r="G8" s="12">
        <v>4.93</v>
      </c>
      <c r="H8" s="13">
        <f>200+2200+400+100+820+828+300+770</f>
        <v>5618</v>
      </c>
      <c r="I8" s="13"/>
    </row>
    <row r="9" ht="36" customHeight="1" spans="1:9">
      <c r="A9" s="14"/>
      <c r="B9" s="14"/>
      <c r="C9" s="9"/>
      <c r="D9" s="10" t="s">
        <v>26</v>
      </c>
      <c r="E9" s="10" t="s">
        <v>27</v>
      </c>
      <c r="F9" s="11" t="s">
        <v>21</v>
      </c>
      <c r="G9" s="12">
        <v>0.99</v>
      </c>
      <c r="H9" s="13">
        <f>200</f>
        <v>200</v>
      </c>
      <c r="I9" s="13"/>
    </row>
    <row r="10" ht="36" customHeight="1" spans="1:9">
      <c r="A10" s="14"/>
      <c r="B10" s="14"/>
      <c r="C10" s="9"/>
      <c r="D10" s="10" t="s">
        <v>28</v>
      </c>
      <c r="E10" s="10" t="s">
        <v>29</v>
      </c>
      <c r="F10" s="11" t="s">
        <v>21</v>
      </c>
      <c r="G10" s="12">
        <v>11.82</v>
      </c>
      <c r="H10" s="13">
        <f>100+20</f>
        <v>120</v>
      </c>
      <c r="I10" s="13"/>
    </row>
    <row r="11" ht="36" customHeight="1" spans="1:9">
      <c r="A11" s="14"/>
      <c r="B11" s="14"/>
      <c r="C11" s="9"/>
      <c r="D11" s="10" t="s">
        <v>30</v>
      </c>
      <c r="E11" s="10" t="s">
        <v>31</v>
      </c>
      <c r="F11" s="11" t="s">
        <v>21</v>
      </c>
      <c r="G11" s="12">
        <v>3.94</v>
      </c>
      <c r="H11" s="13">
        <f>100+1200</f>
        <v>1300</v>
      </c>
      <c r="I11" s="13"/>
    </row>
    <row r="12" s="1" customFormat="1" ht="36" customHeight="1" spans="1:9">
      <c r="A12" s="14"/>
      <c r="B12" s="14"/>
      <c r="C12" s="9"/>
      <c r="D12" s="10" t="s">
        <v>32</v>
      </c>
      <c r="E12" s="10" t="s">
        <v>33</v>
      </c>
      <c r="F12" s="11" t="s">
        <v>34</v>
      </c>
      <c r="G12" s="12">
        <v>24.63</v>
      </c>
      <c r="H12" s="13">
        <f>2500+900+260+200+1320</f>
        <v>5180</v>
      </c>
      <c r="I12" s="13"/>
    </row>
    <row r="13" ht="36" customHeight="1" spans="1:9">
      <c r="A13" s="14"/>
      <c r="B13" s="14"/>
      <c r="C13" s="9"/>
      <c r="D13" s="10" t="s">
        <v>35</v>
      </c>
      <c r="E13" s="10" t="s">
        <v>36</v>
      </c>
      <c r="F13" s="11" t="s">
        <v>21</v>
      </c>
      <c r="G13" s="12">
        <v>9.85</v>
      </c>
      <c r="H13" s="13">
        <f>4+50+24+2+16+10+4+70+10</f>
        <v>190</v>
      </c>
      <c r="I13" s="13"/>
    </row>
    <row r="14" ht="36" customHeight="1" spans="1:9">
      <c r="A14" s="14"/>
      <c r="B14" s="14"/>
      <c r="C14" s="9"/>
      <c r="D14" s="10" t="s">
        <v>37</v>
      </c>
      <c r="E14" s="10" t="s">
        <v>38</v>
      </c>
      <c r="F14" s="11" t="s">
        <v>21</v>
      </c>
      <c r="G14" s="12">
        <v>14.78</v>
      </c>
      <c r="H14" s="13"/>
      <c r="I14" s="13"/>
    </row>
    <row r="15" ht="36" customHeight="1" spans="1:9">
      <c r="A15" s="14"/>
      <c r="B15" s="14"/>
      <c r="C15" s="9"/>
      <c r="D15" s="10" t="s">
        <v>39</v>
      </c>
      <c r="E15" s="10" t="s">
        <v>40</v>
      </c>
      <c r="F15" s="11" t="s">
        <v>21</v>
      </c>
      <c r="G15" s="12">
        <v>9.85</v>
      </c>
      <c r="H15" s="17">
        <v>12</v>
      </c>
      <c r="I15" s="13"/>
    </row>
    <row r="16" s="1" customFormat="1" ht="36" customHeight="1" spans="1:9">
      <c r="A16" s="16"/>
      <c r="B16" s="16"/>
      <c r="C16" s="9"/>
      <c r="D16" s="10" t="s">
        <v>41</v>
      </c>
      <c r="E16" s="18" t="s">
        <v>42</v>
      </c>
      <c r="F16" s="11" t="s">
        <v>34</v>
      </c>
      <c r="G16" s="12">
        <v>24.63</v>
      </c>
      <c r="H16" s="13">
        <f>120</f>
        <v>120</v>
      </c>
      <c r="I16" s="13"/>
    </row>
    <row r="17" ht="36" customHeight="1" spans="1:9">
      <c r="A17" s="8">
        <v>3</v>
      </c>
      <c r="B17" s="14" t="s">
        <v>43</v>
      </c>
      <c r="C17" s="9"/>
      <c r="D17" s="10" t="s">
        <v>44</v>
      </c>
      <c r="E17" s="10" t="s">
        <v>45</v>
      </c>
      <c r="F17" s="11" t="s">
        <v>34</v>
      </c>
      <c r="G17" s="12">
        <v>7.88</v>
      </c>
      <c r="H17" s="13">
        <f>540+5000+600+750+100+2000+1800+600+1500</f>
        <v>12890</v>
      </c>
      <c r="I17" s="13"/>
    </row>
    <row r="18" ht="36" customHeight="1" spans="1:9">
      <c r="A18" s="14"/>
      <c r="B18" s="14"/>
      <c r="C18" s="9"/>
      <c r="D18" s="10" t="s">
        <v>46</v>
      </c>
      <c r="E18" s="10" t="s">
        <v>47</v>
      </c>
      <c r="F18" s="11" t="s">
        <v>34</v>
      </c>
      <c r="G18" s="19"/>
      <c r="H18" s="13">
        <f>12</f>
        <v>12</v>
      </c>
      <c r="I18" s="13"/>
    </row>
    <row r="19" ht="36" customHeight="1" spans="1:9">
      <c r="A19" s="14"/>
      <c r="B19" s="14"/>
      <c r="C19" s="9"/>
      <c r="D19" s="9" t="s">
        <v>48</v>
      </c>
      <c r="E19" s="9"/>
      <c r="F19" s="19"/>
      <c r="G19" s="19"/>
      <c r="H19" s="13">
        <v>5400</v>
      </c>
      <c r="I19" s="13"/>
    </row>
    <row r="20" ht="36" customHeight="1" spans="1:9">
      <c r="A20" s="8">
        <v>4</v>
      </c>
      <c r="B20" s="14" t="s">
        <v>49</v>
      </c>
      <c r="C20" s="9"/>
      <c r="D20" s="10" t="s">
        <v>50</v>
      </c>
      <c r="E20" s="10" t="s">
        <v>51</v>
      </c>
      <c r="F20" s="11" t="s">
        <v>13</v>
      </c>
      <c r="G20" s="12">
        <v>49.25</v>
      </c>
      <c r="H20" s="13">
        <f>30+320+130+50+180+180+50+15+100</f>
        <v>1055</v>
      </c>
      <c r="I20" s="13"/>
    </row>
    <row r="21" ht="36" customHeight="1" spans="1:9">
      <c r="A21" s="16"/>
      <c r="B21" s="16"/>
      <c r="C21" s="9"/>
      <c r="D21" s="10" t="s">
        <v>52</v>
      </c>
      <c r="E21" s="10" t="s">
        <v>53</v>
      </c>
      <c r="F21" s="11" t="s">
        <v>13</v>
      </c>
      <c r="G21" s="12">
        <v>98.5</v>
      </c>
      <c r="H21" s="13">
        <f>7+50</f>
        <v>57</v>
      </c>
      <c r="I21" s="13"/>
    </row>
    <row r="22" ht="36" customHeight="1" spans="1:9">
      <c r="A22" s="8">
        <v>5</v>
      </c>
      <c r="B22" s="14" t="s">
        <v>54</v>
      </c>
      <c r="C22" s="9"/>
      <c r="D22" s="10" t="s">
        <v>55</v>
      </c>
      <c r="E22" s="10" t="s">
        <v>56</v>
      </c>
      <c r="F22" s="11" t="s">
        <v>57</v>
      </c>
      <c r="G22" s="12">
        <v>64.03</v>
      </c>
      <c r="H22" s="13">
        <f>6+51+16</f>
        <v>73</v>
      </c>
      <c r="I22" s="13"/>
    </row>
    <row r="23" ht="36" customHeight="1" spans="1:9">
      <c r="A23" s="16"/>
      <c r="B23" s="16"/>
      <c r="C23" s="9"/>
      <c r="D23" s="10" t="s">
        <v>58</v>
      </c>
      <c r="E23" s="10" t="s">
        <v>59</v>
      </c>
      <c r="F23" s="11" t="s">
        <v>57</v>
      </c>
      <c r="G23" s="12">
        <v>64.03</v>
      </c>
      <c r="H23" s="13">
        <f>55+30+16</f>
        <v>101</v>
      </c>
      <c r="I23" s="13"/>
    </row>
    <row r="24" ht="36" customHeight="1" spans="1:9">
      <c r="A24" s="8">
        <v>6</v>
      </c>
      <c r="B24" s="14" t="s">
        <v>60</v>
      </c>
      <c r="C24" s="9"/>
      <c r="D24" s="10" t="s">
        <v>61</v>
      </c>
      <c r="E24" s="10" t="s">
        <v>62</v>
      </c>
      <c r="F24" s="11" t="s">
        <v>17</v>
      </c>
      <c r="G24" s="12">
        <v>98.5</v>
      </c>
      <c r="H24" s="13">
        <f>20+5+7+5+5</f>
        <v>42</v>
      </c>
      <c r="I24" s="13"/>
    </row>
    <row r="25" ht="36" customHeight="1" spans="1:9">
      <c r="A25" s="14"/>
      <c r="B25" s="14"/>
      <c r="C25" s="9"/>
      <c r="D25" s="10" t="s">
        <v>63</v>
      </c>
      <c r="E25" s="10" t="s">
        <v>64</v>
      </c>
      <c r="F25" s="11" t="s">
        <v>65</v>
      </c>
      <c r="G25" s="12">
        <v>9.85</v>
      </c>
      <c r="H25" s="13">
        <f>30+220+80+50+180+148+50+15+100</f>
        <v>873</v>
      </c>
      <c r="I25" s="13"/>
    </row>
    <row r="26" ht="36" customHeight="1" spans="1:9">
      <c r="A26" s="14"/>
      <c r="B26" s="14"/>
      <c r="C26" s="9"/>
      <c r="D26" s="10" t="s">
        <v>66</v>
      </c>
      <c r="E26" s="10" t="s">
        <v>67</v>
      </c>
      <c r="F26" s="11" t="s">
        <v>68</v>
      </c>
      <c r="G26" s="12">
        <v>3.94</v>
      </c>
      <c r="H26" s="13">
        <f>30+220+50</f>
        <v>300</v>
      </c>
      <c r="I26" s="13"/>
    </row>
    <row r="27" ht="36" customHeight="1" spans="1:9">
      <c r="A27" s="14"/>
      <c r="B27" s="14"/>
      <c r="C27" s="9"/>
      <c r="D27" s="10" t="s">
        <v>69</v>
      </c>
      <c r="E27" s="10" t="s">
        <v>70</v>
      </c>
      <c r="F27" s="11" t="s">
        <v>71</v>
      </c>
      <c r="G27" s="12">
        <v>9.85</v>
      </c>
      <c r="H27" s="13">
        <f>30+220+80+50+180+148+100</f>
        <v>808</v>
      </c>
      <c r="I27" s="13"/>
    </row>
    <row r="28" ht="36" customHeight="1" spans="1:9">
      <c r="A28" s="14"/>
      <c r="B28" s="14"/>
      <c r="C28" s="9"/>
      <c r="D28" s="10" t="s">
        <v>72</v>
      </c>
      <c r="E28" s="10" t="s">
        <v>73</v>
      </c>
      <c r="F28" s="11" t="s">
        <v>68</v>
      </c>
      <c r="G28" s="12">
        <v>29.55</v>
      </c>
      <c r="H28" s="13">
        <f>13+30+6+7+20</f>
        <v>76</v>
      </c>
      <c r="I28" s="13"/>
    </row>
    <row r="29" ht="36" customHeight="1" spans="1:9">
      <c r="A29" s="14"/>
      <c r="B29" s="14"/>
      <c r="C29" s="9"/>
      <c r="D29" s="10" t="s">
        <v>74</v>
      </c>
      <c r="E29" s="10" t="s">
        <v>75</v>
      </c>
      <c r="F29" s="11" t="s">
        <v>68</v>
      </c>
      <c r="G29" s="12">
        <v>19.7</v>
      </c>
      <c r="H29" s="13">
        <f>12+30+6+5+8+8</f>
        <v>69</v>
      </c>
      <c r="I29" s="13"/>
    </row>
    <row r="30" ht="36" customHeight="1" spans="1:9">
      <c r="A30" s="14"/>
      <c r="B30" s="14"/>
      <c r="C30" s="9"/>
      <c r="D30" s="10" t="s">
        <v>76</v>
      </c>
      <c r="E30" s="10" t="s">
        <v>77</v>
      </c>
      <c r="F30" s="11" t="s">
        <v>21</v>
      </c>
      <c r="G30" s="12">
        <v>9.85</v>
      </c>
      <c r="H30" s="13">
        <f>200+30</f>
        <v>230</v>
      </c>
      <c r="I30" s="13"/>
    </row>
    <row r="31" ht="36" customHeight="1" spans="1:9">
      <c r="A31" s="16"/>
      <c r="B31" s="16"/>
      <c r="C31" s="9"/>
      <c r="D31" s="10" t="s">
        <v>78</v>
      </c>
      <c r="E31" s="10" t="s">
        <v>79</v>
      </c>
      <c r="F31" s="11" t="s">
        <v>71</v>
      </c>
      <c r="G31" s="12">
        <v>9.85</v>
      </c>
      <c r="H31" s="13">
        <f>220+50+50+15</f>
        <v>335</v>
      </c>
      <c r="I31" s="13"/>
    </row>
    <row r="32" ht="36" customHeight="1" spans="1:9">
      <c r="A32" s="8">
        <v>7</v>
      </c>
      <c r="B32" s="14" t="s">
        <v>80</v>
      </c>
      <c r="C32" s="10"/>
      <c r="D32" s="10" t="s">
        <v>81</v>
      </c>
      <c r="E32" s="10" t="s">
        <v>82</v>
      </c>
      <c r="F32" s="11" t="s">
        <v>17</v>
      </c>
      <c r="G32" s="12">
        <v>29.55</v>
      </c>
      <c r="H32" s="13">
        <f>20+150+20+214+50+40+90+200+20</f>
        <v>804</v>
      </c>
      <c r="I32" s="13"/>
    </row>
    <row r="33" ht="36" customHeight="1" spans="1:9">
      <c r="A33" s="14"/>
      <c r="B33" s="14"/>
      <c r="C33" s="9"/>
      <c r="D33" s="10" t="s">
        <v>83</v>
      </c>
      <c r="E33" s="10" t="s">
        <v>84</v>
      </c>
      <c r="F33" s="11" t="s">
        <v>17</v>
      </c>
      <c r="G33" s="12">
        <v>37.43</v>
      </c>
      <c r="H33" s="13">
        <f>5+5+40+10+30+80+25</f>
        <v>195</v>
      </c>
      <c r="I33" s="13"/>
    </row>
    <row r="34" ht="36" customHeight="1" spans="1:9">
      <c r="A34" s="14"/>
      <c r="B34" s="14"/>
      <c r="C34" s="9"/>
      <c r="D34" s="10" t="s">
        <v>85</v>
      </c>
      <c r="E34" s="10" t="s">
        <v>86</v>
      </c>
      <c r="F34" s="11" t="s">
        <v>17</v>
      </c>
      <c r="G34" s="12">
        <v>23.64</v>
      </c>
      <c r="H34" s="13">
        <f>10+10+10+40+5+50+20</f>
        <v>145</v>
      </c>
      <c r="I34" s="13"/>
    </row>
    <row r="35" ht="36" customHeight="1" spans="1:9">
      <c r="A35" s="14"/>
      <c r="B35" s="14"/>
      <c r="C35" s="9"/>
      <c r="D35" s="10" t="s">
        <v>87</v>
      </c>
      <c r="E35" s="10" t="s">
        <v>88</v>
      </c>
      <c r="F35" s="11" t="s">
        <v>89</v>
      </c>
      <c r="G35" s="12">
        <v>19.7</v>
      </c>
      <c r="H35" s="13">
        <f>200+60+270+200+40+120+350</f>
        <v>1240</v>
      </c>
      <c r="I35" s="13"/>
    </row>
    <row r="36" ht="36" customHeight="1" spans="1:9">
      <c r="A36" s="14"/>
      <c r="B36" s="14"/>
      <c r="C36" s="9"/>
      <c r="D36" s="10" t="s">
        <v>90</v>
      </c>
      <c r="E36" s="10" t="s">
        <v>91</v>
      </c>
      <c r="F36" s="11" t="s">
        <v>92</v>
      </c>
      <c r="G36" s="12">
        <v>25.61</v>
      </c>
      <c r="H36" s="13">
        <f>5+100+60+120+50+30+85+80+300+6</f>
        <v>836</v>
      </c>
      <c r="I36" s="13"/>
    </row>
    <row r="37" s="1" customFormat="1" ht="36" customHeight="1" spans="1:9">
      <c r="A37" s="14"/>
      <c r="B37" s="14"/>
      <c r="C37" s="9"/>
      <c r="D37" s="10" t="s">
        <v>93</v>
      </c>
      <c r="E37" s="10" t="s">
        <v>94</v>
      </c>
      <c r="F37" s="11" t="s">
        <v>89</v>
      </c>
      <c r="G37" s="12">
        <v>3.94</v>
      </c>
      <c r="H37" s="13">
        <f>5+30+30+50</f>
        <v>115</v>
      </c>
      <c r="I37" s="13"/>
    </row>
    <row r="38" s="1" customFormat="1" ht="36" customHeight="1" spans="1:9">
      <c r="A38" s="14"/>
      <c r="B38" s="14"/>
      <c r="C38" s="9"/>
      <c r="D38" s="10" t="s">
        <v>95</v>
      </c>
      <c r="E38" s="10" t="s">
        <v>96</v>
      </c>
      <c r="F38" s="11" t="s">
        <v>89</v>
      </c>
      <c r="G38" s="12">
        <v>3.94</v>
      </c>
      <c r="H38" s="13">
        <f>50+50+60+100+800+50+50</f>
        <v>1160</v>
      </c>
      <c r="I38" s="13"/>
    </row>
    <row r="39" ht="36" customHeight="1" spans="1:9">
      <c r="A39" s="14"/>
      <c r="B39" s="14"/>
      <c r="C39" s="9"/>
      <c r="D39" s="10" t="s">
        <v>97</v>
      </c>
      <c r="E39" s="10" t="s">
        <v>98</v>
      </c>
      <c r="F39" s="11" t="s">
        <v>89</v>
      </c>
      <c r="G39" s="12">
        <v>24.63</v>
      </c>
      <c r="H39" s="13">
        <f>50+60+50+50+20+50</f>
        <v>280</v>
      </c>
      <c r="I39" s="13"/>
    </row>
    <row r="40" ht="36" customHeight="1" spans="1:9">
      <c r="A40" s="14"/>
      <c r="B40" s="14"/>
      <c r="C40" s="9"/>
      <c r="D40" s="10" t="s">
        <v>99</v>
      </c>
      <c r="E40" s="10" t="s">
        <v>100</v>
      </c>
      <c r="F40" s="11" t="s">
        <v>89</v>
      </c>
      <c r="G40" s="12">
        <v>9.85</v>
      </c>
      <c r="H40" s="13">
        <f>100+15+50+180+180+7+50+130+320+30</f>
        <v>1062</v>
      </c>
      <c r="I40" s="13"/>
    </row>
    <row r="41" ht="36" customHeight="1" spans="1:9">
      <c r="A41" s="14"/>
      <c r="B41" s="14"/>
      <c r="C41" s="9"/>
      <c r="D41" s="10" t="s">
        <v>101</v>
      </c>
      <c r="E41" s="10" t="s">
        <v>102</v>
      </c>
      <c r="F41" s="11" t="s">
        <v>103</v>
      </c>
      <c r="G41" s="12">
        <v>19.7</v>
      </c>
      <c r="H41" s="13">
        <f>100+18+120+100+12+60+350</f>
        <v>760</v>
      </c>
      <c r="I41" s="13"/>
    </row>
    <row r="42" ht="36" customHeight="1" spans="1:9">
      <c r="A42" s="14"/>
      <c r="B42" s="14"/>
      <c r="C42" s="9"/>
      <c r="D42" s="10" t="s">
        <v>104</v>
      </c>
      <c r="E42" s="10" t="s">
        <v>105</v>
      </c>
      <c r="F42" s="11" t="s">
        <v>17</v>
      </c>
      <c r="G42" s="12">
        <v>64.03</v>
      </c>
      <c r="H42" s="13">
        <f>24+10+10+50</f>
        <v>94</v>
      </c>
      <c r="I42" s="13"/>
    </row>
    <row r="43" s="1" customFormat="1" ht="36" customHeight="1" spans="1:9">
      <c r="A43" s="14"/>
      <c r="B43" s="14"/>
      <c r="C43" s="9"/>
      <c r="D43" s="10" t="s">
        <v>106</v>
      </c>
      <c r="E43" s="10" t="s">
        <v>107</v>
      </c>
      <c r="F43" s="11" t="s">
        <v>71</v>
      </c>
      <c r="G43" s="12">
        <v>4.93</v>
      </c>
      <c r="H43" s="13">
        <f>50+40</f>
        <v>90</v>
      </c>
      <c r="I43" s="13"/>
    </row>
    <row r="44" s="1" customFormat="1" ht="36" customHeight="1" spans="1:9">
      <c r="A44" s="14"/>
      <c r="B44" s="14"/>
      <c r="C44" s="9"/>
      <c r="D44" s="10" t="s">
        <v>108</v>
      </c>
      <c r="E44" s="10" t="s">
        <v>109</v>
      </c>
      <c r="F44" s="11" t="s">
        <v>71</v>
      </c>
      <c r="G44" s="12">
        <v>4.93</v>
      </c>
      <c r="H44" s="13">
        <f>50+25+25+24+30+100+22</f>
        <v>276</v>
      </c>
      <c r="I44" s="13"/>
    </row>
    <row r="45" ht="36" customHeight="1" spans="1:9">
      <c r="A45" s="16"/>
      <c r="B45" s="14"/>
      <c r="C45" s="9"/>
      <c r="D45" s="10" t="s">
        <v>110</v>
      </c>
      <c r="E45" s="10" t="s">
        <v>111</v>
      </c>
      <c r="F45" s="11" t="s">
        <v>92</v>
      </c>
      <c r="G45" s="12">
        <v>73.88</v>
      </c>
      <c r="H45" s="13">
        <f>20+24+50+22+5+40+50+10</f>
        <v>221</v>
      </c>
      <c r="I45" s="13"/>
    </row>
    <row r="46" s="1" customFormat="1" ht="36" customHeight="1" spans="1:9">
      <c r="A46" s="8">
        <v>8</v>
      </c>
      <c r="B46" s="14" t="s">
        <v>112</v>
      </c>
      <c r="C46" s="9"/>
      <c r="D46" s="10" t="s">
        <v>113</v>
      </c>
      <c r="E46" s="10" t="s">
        <v>114</v>
      </c>
      <c r="F46" s="11" t="s">
        <v>17</v>
      </c>
      <c r="G46" s="12">
        <v>9.85</v>
      </c>
      <c r="H46" s="13">
        <f>15+35+20+40+10+100</f>
        <v>220</v>
      </c>
      <c r="I46" s="13"/>
    </row>
    <row r="47" s="1" customFormat="1" ht="36" customHeight="1" spans="1:9">
      <c r="A47" s="14"/>
      <c r="B47" s="14"/>
      <c r="C47" s="9"/>
      <c r="D47" s="10" t="s">
        <v>115</v>
      </c>
      <c r="E47" s="10" t="s">
        <v>116</v>
      </c>
      <c r="F47" s="11" t="s">
        <v>89</v>
      </c>
      <c r="G47" s="12">
        <v>9.85</v>
      </c>
      <c r="H47" s="13">
        <f>5+255+150+402+180+50+120+630+80</f>
        <v>1872</v>
      </c>
      <c r="I47" s="13"/>
    </row>
    <row r="48" ht="36" customHeight="1" spans="1:9">
      <c r="A48" s="14"/>
      <c r="B48" s="14"/>
      <c r="C48" s="9"/>
      <c r="D48" s="10" t="s">
        <v>117</v>
      </c>
      <c r="E48" s="10" t="s">
        <v>118</v>
      </c>
      <c r="F48" s="11" t="s">
        <v>65</v>
      </c>
      <c r="G48" s="12">
        <v>24.63</v>
      </c>
      <c r="H48" s="13">
        <f>20+20+30+5+50</f>
        <v>125</v>
      </c>
      <c r="I48" s="13"/>
    </row>
    <row r="49" ht="36" customHeight="1" spans="1:9">
      <c r="A49" s="16"/>
      <c r="B49" s="14"/>
      <c r="C49" s="9"/>
      <c r="D49" s="10" t="s">
        <v>119</v>
      </c>
      <c r="E49" s="10" t="s">
        <v>120</v>
      </c>
      <c r="F49" s="11" t="s">
        <v>121</v>
      </c>
      <c r="G49" s="12">
        <v>49.25</v>
      </c>
      <c r="H49" s="13">
        <f>12+5+12+100+5+50+20</f>
        <v>204</v>
      </c>
      <c r="I49" s="13"/>
    </row>
    <row r="50" ht="36" customHeight="1" spans="1:9">
      <c r="A50" s="8">
        <v>9</v>
      </c>
      <c r="B50" s="14" t="s">
        <v>122</v>
      </c>
      <c r="C50" s="9"/>
      <c r="D50" s="10" t="s">
        <v>123</v>
      </c>
      <c r="E50" s="10" t="s">
        <v>124</v>
      </c>
      <c r="F50" s="11" t="s">
        <v>125</v>
      </c>
      <c r="G50" s="12">
        <v>9.85</v>
      </c>
      <c r="H50" s="13">
        <f>96+20</f>
        <v>116</v>
      </c>
      <c r="I50" s="13"/>
    </row>
    <row r="51" ht="36" customHeight="1" spans="1:9">
      <c r="A51" s="14"/>
      <c r="B51" s="14"/>
      <c r="C51" s="9"/>
      <c r="D51" s="10" t="s">
        <v>126</v>
      </c>
      <c r="E51" s="10" t="s">
        <v>127</v>
      </c>
      <c r="F51" s="11" t="s">
        <v>92</v>
      </c>
      <c r="G51" s="12">
        <v>2.96</v>
      </c>
      <c r="H51" s="13">
        <f>28+20+35+5+100+36+50+25</f>
        <v>299</v>
      </c>
      <c r="I51" s="13"/>
    </row>
    <row r="52" ht="36" customHeight="1" spans="1:9">
      <c r="A52" s="14"/>
      <c r="B52" s="14"/>
      <c r="C52" s="9"/>
      <c r="D52" s="10" t="s">
        <v>128</v>
      </c>
      <c r="E52" s="10" t="s">
        <v>129</v>
      </c>
      <c r="F52" s="11" t="s">
        <v>130</v>
      </c>
      <c r="G52" s="12">
        <v>3.94</v>
      </c>
      <c r="H52" s="13">
        <f>1330+360+1440+129612+2+4500</f>
        <v>137244</v>
      </c>
      <c r="I52" s="13"/>
    </row>
    <row r="53" ht="36" customHeight="1" spans="1:9">
      <c r="A53" s="14"/>
      <c r="B53" s="14"/>
      <c r="C53" s="9"/>
      <c r="D53" s="10" t="s">
        <v>131</v>
      </c>
      <c r="E53" s="10" t="s">
        <v>132</v>
      </c>
      <c r="F53" s="11" t="s">
        <v>133</v>
      </c>
      <c r="G53" s="12">
        <v>49.25</v>
      </c>
      <c r="H53" s="13">
        <f>12+3+3+12+50+10+12+12</f>
        <v>114</v>
      </c>
      <c r="I53" s="13"/>
    </row>
    <row r="54" ht="36" customHeight="1" spans="1:9">
      <c r="A54" s="14"/>
      <c r="B54" s="14"/>
      <c r="C54" s="9"/>
      <c r="D54" s="10" t="s">
        <v>134</v>
      </c>
      <c r="E54" s="10" t="s">
        <v>135</v>
      </c>
      <c r="F54" s="11" t="s">
        <v>133</v>
      </c>
      <c r="G54" s="12">
        <v>64.03</v>
      </c>
      <c r="H54" s="13">
        <v>20</v>
      </c>
      <c r="I54" s="13"/>
    </row>
    <row r="55" ht="36" customHeight="1" spans="1:9">
      <c r="A55" s="14"/>
      <c r="B55" s="14"/>
      <c r="C55" s="9"/>
      <c r="D55" s="10" t="s">
        <v>136</v>
      </c>
      <c r="E55" s="10" t="s">
        <v>137</v>
      </c>
      <c r="F55" s="11" t="s">
        <v>125</v>
      </c>
      <c r="G55" s="12">
        <v>9.85</v>
      </c>
      <c r="H55" s="13">
        <f>24+36+24+100</f>
        <v>184</v>
      </c>
      <c r="I55" s="13"/>
    </row>
    <row r="56" ht="36" customHeight="1" spans="1:9">
      <c r="A56" s="14"/>
      <c r="B56" s="14"/>
      <c r="C56" s="9"/>
      <c r="D56" s="10" t="s">
        <v>138</v>
      </c>
      <c r="E56" s="10" t="s">
        <v>139</v>
      </c>
      <c r="F56" s="11" t="s">
        <v>140</v>
      </c>
      <c r="G56" s="12">
        <v>3.94</v>
      </c>
      <c r="H56" s="13">
        <v>30</v>
      </c>
      <c r="I56" s="13"/>
    </row>
    <row r="57" ht="36" customHeight="1" spans="1:9">
      <c r="A57" s="8">
        <v>10</v>
      </c>
      <c r="B57" s="20" t="s">
        <v>141</v>
      </c>
      <c r="C57" s="9"/>
      <c r="D57" s="10" t="s">
        <v>142</v>
      </c>
      <c r="E57" s="10" t="s">
        <v>143</v>
      </c>
      <c r="F57" s="11" t="s">
        <v>144</v>
      </c>
      <c r="G57" s="12">
        <v>12.81</v>
      </c>
      <c r="H57" s="13">
        <f>300+96+360+500+150+100+500+250</f>
        <v>2256</v>
      </c>
      <c r="I57" s="13"/>
    </row>
    <row r="58" ht="36" customHeight="1" spans="1:9">
      <c r="A58" s="14"/>
      <c r="B58" s="21"/>
      <c r="C58" s="9"/>
      <c r="D58" s="10" t="s">
        <v>145</v>
      </c>
      <c r="E58" s="10" t="s">
        <v>146</v>
      </c>
      <c r="F58" s="11" t="s">
        <v>144</v>
      </c>
      <c r="G58" s="12">
        <v>9.85</v>
      </c>
      <c r="H58" s="13">
        <f>15+20+20+15+10</f>
        <v>80</v>
      </c>
      <c r="I58" s="13"/>
    </row>
    <row r="59" ht="36" customHeight="1" spans="1:9">
      <c r="A59" s="14"/>
      <c r="B59" s="21"/>
      <c r="C59" s="9"/>
      <c r="D59" s="10" t="s">
        <v>147</v>
      </c>
      <c r="E59" s="10" t="s">
        <v>148</v>
      </c>
      <c r="F59" s="11" t="s">
        <v>13</v>
      </c>
      <c r="G59" s="12">
        <v>14.78</v>
      </c>
      <c r="H59" s="13">
        <f>15+40+10+20+10+30+20+26</f>
        <v>171</v>
      </c>
      <c r="I59" s="13"/>
    </row>
    <row r="60" ht="36" customHeight="1" spans="1:9">
      <c r="A60" s="14"/>
      <c r="B60" s="21"/>
      <c r="C60" s="9"/>
      <c r="D60" s="10" t="s">
        <v>149</v>
      </c>
      <c r="E60" s="10" t="s">
        <v>150</v>
      </c>
      <c r="F60" s="11" t="s">
        <v>71</v>
      </c>
      <c r="G60" s="12">
        <v>9.85</v>
      </c>
      <c r="H60" s="13">
        <f>15+48+30+20+80+5+30+30+80</f>
        <v>338</v>
      </c>
      <c r="I60" s="13"/>
    </row>
    <row r="61" ht="36" customHeight="1" spans="1:9">
      <c r="A61" s="14"/>
      <c r="B61" s="21"/>
      <c r="C61" s="9"/>
      <c r="D61" s="10" t="s">
        <v>151</v>
      </c>
      <c r="E61" s="10" t="s">
        <v>152</v>
      </c>
      <c r="F61" s="11" t="s">
        <v>71</v>
      </c>
      <c r="G61" s="12">
        <v>4.93</v>
      </c>
      <c r="H61" s="13">
        <f>12+8+5+12+10+20+50</f>
        <v>117</v>
      </c>
      <c r="I61" s="13"/>
    </row>
    <row r="62" ht="36" customHeight="1" spans="1:9">
      <c r="A62" s="14"/>
      <c r="B62" s="21"/>
      <c r="C62" s="9"/>
      <c r="D62" s="10" t="s">
        <v>151</v>
      </c>
      <c r="E62" s="10" t="s">
        <v>153</v>
      </c>
      <c r="F62" s="11" t="s">
        <v>71</v>
      </c>
      <c r="G62" s="12">
        <v>24.63</v>
      </c>
      <c r="H62" s="13">
        <f>12+12+12+10+10+20</f>
        <v>76</v>
      </c>
      <c r="I62" s="13"/>
    </row>
    <row r="63" ht="36" customHeight="1" spans="1:9">
      <c r="A63" s="14"/>
      <c r="B63" s="21"/>
      <c r="C63" s="9"/>
      <c r="D63" s="10" t="s">
        <v>154</v>
      </c>
      <c r="E63" s="10" t="s">
        <v>155</v>
      </c>
      <c r="F63" s="11" t="s">
        <v>71</v>
      </c>
      <c r="G63" s="12">
        <v>7.88</v>
      </c>
      <c r="H63" s="13"/>
      <c r="I63" s="13"/>
    </row>
    <row r="64" ht="36" customHeight="1" spans="1:9">
      <c r="A64" s="14"/>
      <c r="B64" s="21"/>
      <c r="C64" s="9"/>
      <c r="D64" s="10" t="s">
        <v>156</v>
      </c>
      <c r="E64" s="10" t="s">
        <v>157</v>
      </c>
      <c r="F64" s="11" t="s">
        <v>144</v>
      </c>
      <c r="G64" s="12">
        <v>19.7</v>
      </c>
      <c r="H64" s="13">
        <f>5+30</f>
        <v>35</v>
      </c>
      <c r="I64" s="13"/>
    </row>
    <row r="65" ht="36" customHeight="1" spans="1:9">
      <c r="A65" s="14"/>
      <c r="B65" s="21"/>
      <c r="C65" s="9"/>
      <c r="D65" s="10" t="s">
        <v>158</v>
      </c>
      <c r="E65" s="10" t="s">
        <v>159</v>
      </c>
      <c r="F65" s="11" t="s">
        <v>71</v>
      </c>
      <c r="G65" s="12">
        <v>49.25</v>
      </c>
      <c r="H65" s="13"/>
      <c r="I65" s="13"/>
    </row>
    <row r="66" ht="36" customHeight="1" spans="1:9">
      <c r="A66" s="14"/>
      <c r="B66" s="21"/>
      <c r="C66" s="9"/>
      <c r="D66" s="10" t="s">
        <v>160</v>
      </c>
      <c r="E66" s="10" t="s">
        <v>161</v>
      </c>
      <c r="F66" s="11" t="s">
        <v>71</v>
      </c>
      <c r="G66" s="12">
        <v>34.48</v>
      </c>
      <c r="H66" s="13">
        <f>30+40+20</f>
        <v>90</v>
      </c>
      <c r="I66" s="13"/>
    </row>
    <row r="67" ht="36" customHeight="1" spans="1:9">
      <c r="A67" s="14"/>
      <c r="B67" s="21"/>
      <c r="C67" s="9"/>
      <c r="D67" s="10" t="s">
        <v>162</v>
      </c>
      <c r="E67" s="10" t="s">
        <v>163</v>
      </c>
      <c r="F67" s="11" t="s">
        <v>144</v>
      </c>
      <c r="G67" s="12">
        <v>4.93</v>
      </c>
      <c r="H67" s="13">
        <f>10+24</f>
        <v>34</v>
      </c>
      <c r="I67" s="13"/>
    </row>
    <row r="68" ht="36" customHeight="1" spans="1:9">
      <c r="A68" s="14"/>
      <c r="B68" s="21"/>
      <c r="C68" s="9"/>
      <c r="D68" s="10" t="s">
        <v>164</v>
      </c>
      <c r="E68" s="10" t="s">
        <v>165</v>
      </c>
      <c r="F68" s="11" t="s">
        <v>71</v>
      </c>
      <c r="G68" s="12">
        <v>5.91</v>
      </c>
      <c r="H68" s="13">
        <f>20+12+24+20+50</f>
        <v>126</v>
      </c>
      <c r="I68" s="13"/>
    </row>
    <row r="69" ht="36" customHeight="1" spans="1:9">
      <c r="A69" s="14"/>
      <c r="B69" s="21"/>
      <c r="C69" s="9"/>
      <c r="D69" s="10" t="s">
        <v>166</v>
      </c>
      <c r="E69" s="10" t="s">
        <v>167</v>
      </c>
      <c r="F69" s="11" t="s">
        <v>71</v>
      </c>
      <c r="G69" s="12">
        <v>98.5</v>
      </c>
      <c r="H69" s="13">
        <f>2+5+2+2</f>
        <v>11</v>
      </c>
      <c r="I69" s="13"/>
    </row>
    <row r="70" ht="36" customHeight="1" spans="1:9">
      <c r="A70" s="14"/>
      <c r="B70" s="21"/>
      <c r="C70" s="9"/>
      <c r="D70" s="10" t="s">
        <v>168</v>
      </c>
      <c r="E70" s="10" t="s">
        <v>169</v>
      </c>
      <c r="F70" s="11" t="s">
        <v>71</v>
      </c>
      <c r="G70" s="12">
        <v>19.7</v>
      </c>
      <c r="H70" s="13">
        <f>50+5+40+24</f>
        <v>119</v>
      </c>
      <c r="I70" s="13"/>
    </row>
    <row r="71" ht="36" customHeight="1" spans="1:9">
      <c r="A71" s="14"/>
      <c r="B71" s="21"/>
      <c r="C71" s="9"/>
      <c r="D71" s="10" t="s">
        <v>149</v>
      </c>
      <c r="E71" s="10" t="s">
        <v>170</v>
      </c>
      <c r="F71" s="11" t="s">
        <v>144</v>
      </c>
      <c r="G71" s="12">
        <v>19.7</v>
      </c>
      <c r="H71" s="13">
        <f>50+5+60+20+100+150</f>
        <v>385</v>
      </c>
      <c r="I71" s="13"/>
    </row>
    <row r="72" ht="36" customHeight="1" spans="1:9">
      <c r="A72" s="14"/>
      <c r="B72" s="21"/>
      <c r="C72" s="9"/>
      <c r="D72" s="10" t="s">
        <v>171</v>
      </c>
      <c r="E72" s="10" t="s">
        <v>172</v>
      </c>
      <c r="F72" s="11" t="s">
        <v>144</v>
      </c>
      <c r="G72" s="12">
        <v>19.7</v>
      </c>
      <c r="H72" s="13">
        <f>5</f>
        <v>5</v>
      </c>
      <c r="I72" s="13"/>
    </row>
    <row r="73" ht="36" customHeight="1" spans="1:9">
      <c r="A73" s="14"/>
      <c r="B73" s="21"/>
      <c r="C73" s="9"/>
      <c r="D73" s="10" t="s">
        <v>173</v>
      </c>
      <c r="E73" s="10" t="s">
        <v>174</v>
      </c>
      <c r="F73" s="11" t="s">
        <v>71</v>
      </c>
      <c r="G73" s="12">
        <v>7.88</v>
      </c>
      <c r="H73" s="13"/>
      <c r="I73" s="13"/>
    </row>
    <row r="74" ht="36" customHeight="1" spans="1:9">
      <c r="A74" s="14"/>
      <c r="B74" s="21"/>
      <c r="C74" s="9"/>
      <c r="D74" s="10" t="s">
        <v>175</v>
      </c>
      <c r="E74" s="10" t="s">
        <v>176</v>
      </c>
      <c r="F74" s="11" t="s">
        <v>71</v>
      </c>
      <c r="G74" s="12">
        <v>7.88</v>
      </c>
      <c r="H74" s="13">
        <v>6</v>
      </c>
      <c r="I74" s="13"/>
    </row>
    <row r="75" ht="36" customHeight="1" spans="1:9">
      <c r="A75" s="14"/>
      <c r="B75" s="21"/>
      <c r="C75" s="9"/>
      <c r="D75" s="10" t="s">
        <v>177</v>
      </c>
      <c r="E75" s="23" t="s">
        <v>178</v>
      </c>
      <c r="F75" s="11" t="s">
        <v>71</v>
      </c>
      <c r="G75" s="24">
        <v>14</v>
      </c>
      <c r="H75" s="13"/>
      <c r="I75" s="13"/>
    </row>
    <row r="76" ht="63" customHeight="1" spans="1:9">
      <c r="A76" s="14"/>
      <c r="B76" s="21"/>
      <c r="C76" s="9"/>
      <c r="D76" s="10" t="s">
        <v>179</v>
      </c>
      <c r="E76" s="10" t="s">
        <v>180</v>
      </c>
      <c r="F76" s="10" t="s">
        <v>144</v>
      </c>
      <c r="G76" s="25">
        <v>36.5</v>
      </c>
      <c r="H76" s="13">
        <f>120+12+40+100</f>
        <v>272</v>
      </c>
      <c r="I76" s="13"/>
    </row>
    <row r="77" ht="58" customHeight="1" spans="1:9">
      <c r="A77" s="14"/>
      <c r="B77" s="21"/>
      <c r="C77" s="9"/>
      <c r="D77" s="10" t="s">
        <v>179</v>
      </c>
      <c r="E77" s="10" t="s">
        <v>181</v>
      </c>
      <c r="F77" s="10" t="s">
        <v>144</v>
      </c>
      <c r="G77" s="24">
        <v>34</v>
      </c>
      <c r="H77" s="13">
        <f>5+50+48+60+40+150</f>
        <v>353</v>
      </c>
      <c r="I77" s="13"/>
    </row>
    <row r="78" ht="36" customHeight="1" spans="1:9">
      <c r="A78" s="16"/>
      <c r="B78" s="26"/>
      <c r="C78" s="9"/>
      <c r="D78" s="10" t="s">
        <v>182</v>
      </c>
      <c r="E78" s="10" t="s">
        <v>183</v>
      </c>
      <c r="F78" s="10" t="s">
        <v>71</v>
      </c>
      <c r="G78" s="25">
        <v>33.5</v>
      </c>
      <c r="H78" s="13"/>
      <c r="I78" s="13"/>
    </row>
    <row r="79" customHeight="1" spans="1:9">
      <c r="A79" s="27">
        <v>11</v>
      </c>
      <c r="B79" s="10" t="s">
        <v>184</v>
      </c>
      <c r="C79" s="9"/>
      <c r="D79" s="9"/>
      <c r="E79" s="10" t="s">
        <v>185</v>
      </c>
      <c r="F79" s="11" t="s">
        <v>34</v>
      </c>
      <c r="G79" s="12">
        <v>4.93</v>
      </c>
      <c r="H79" s="13"/>
      <c r="I79" s="13"/>
    </row>
    <row r="80" customHeight="1" spans="1:9">
      <c r="A80" s="27">
        <v>12</v>
      </c>
      <c r="B80" s="10" t="s">
        <v>186</v>
      </c>
      <c r="C80" s="9"/>
      <c r="D80" s="9"/>
      <c r="E80" s="10" t="s">
        <v>187</v>
      </c>
      <c r="F80" s="11" t="s">
        <v>71</v>
      </c>
      <c r="G80" s="12">
        <v>98.5</v>
      </c>
      <c r="H80" s="13">
        <v>5</v>
      </c>
      <c r="I80" s="13"/>
    </row>
    <row r="81" customHeight="1" spans="1:9">
      <c r="A81" s="27">
        <v>13</v>
      </c>
      <c r="B81" s="10" t="s">
        <v>188</v>
      </c>
      <c r="C81" s="9"/>
      <c r="D81" s="9"/>
      <c r="E81" s="10" t="s">
        <v>189</v>
      </c>
      <c r="F81" s="11" t="s">
        <v>17</v>
      </c>
      <c r="G81" s="12">
        <v>93.58</v>
      </c>
      <c r="H81" s="13">
        <f>12+12+30+50+50</f>
        <v>154</v>
      </c>
      <c r="I81" s="13"/>
    </row>
    <row r="82" customHeight="1" spans="1:9">
      <c r="A82" s="27">
        <v>14</v>
      </c>
      <c r="B82" s="10" t="s">
        <v>190</v>
      </c>
      <c r="C82" s="9"/>
      <c r="D82" s="9"/>
      <c r="E82" s="10" t="s">
        <v>191</v>
      </c>
      <c r="F82" s="11" t="s">
        <v>121</v>
      </c>
      <c r="G82" s="12">
        <v>39.4</v>
      </c>
      <c r="H82" s="13">
        <f>2+36</f>
        <v>38</v>
      </c>
      <c r="I82" s="13"/>
    </row>
    <row r="83" customHeight="1" spans="1:9">
      <c r="A83" s="27">
        <v>15</v>
      </c>
      <c r="B83" s="10" t="s">
        <v>192</v>
      </c>
      <c r="C83" s="9"/>
      <c r="D83" s="9"/>
      <c r="E83" s="10" t="s">
        <v>193</v>
      </c>
      <c r="F83" s="11" t="s">
        <v>71</v>
      </c>
      <c r="G83" s="12">
        <v>9.85</v>
      </c>
      <c r="H83" s="13">
        <f>100+4+60+100+50+2+45+100+1</f>
        <v>462</v>
      </c>
      <c r="I83" s="13"/>
    </row>
    <row r="84" customHeight="1" spans="1:9">
      <c r="A84" s="27">
        <v>16</v>
      </c>
      <c r="B84" s="10" t="s">
        <v>194</v>
      </c>
      <c r="C84" s="23" t="s">
        <v>195</v>
      </c>
      <c r="D84" s="9"/>
      <c r="E84" s="10" t="s">
        <v>196</v>
      </c>
      <c r="F84" s="11" t="s">
        <v>34</v>
      </c>
      <c r="G84" s="12">
        <v>88.65</v>
      </c>
      <c r="H84" s="13">
        <f>10+8</f>
        <v>18</v>
      </c>
      <c r="I84" s="13"/>
    </row>
    <row r="85" ht="25" customHeight="1" spans="1:9">
      <c r="A85" s="27">
        <v>17</v>
      </c>
      <c r="B85" s="10" t="s">
        <v>197</v>
      </c>
      <c r="C85" s="9"/>
      <c r="D85" s="9"/>
      <c r="E85" s="27" t="s">
        <v>198</v>
      </c>
      <c r="F85" s="11" t="s">
        <v>71</v>
      </c>
      <c r="G85" s="12">
        <v>2.96</v>
      </c>
      <c r="H85" s="13">
        <f>100+600+20+10040+5+20+50+200</f>
        <v>11035</v>
      </c>
      <c r="I85" s="13"/>
    </row>
    <row r="86" customHeight="1" spans="1:9">
      <c r="A86" s="27">
        <v>18</v>
      </c>
      <c r="B86" s="10" t="s">
        <v>199</v>
      </c>
      <c r="C86" s="9"/>
      <c r="D86" s="9"/>
      <c r="E86" s="10" t="s">
        <v>200</v>
      </c>
      <c r="F86" s="11" t="s">
        <v>125</v>
      </c>
      <c r="G86" s="12">
        <v>5.91</v>
      </c>
      <c r="H86" s="13"/>
      <c r="I86" s="13"/>
    </row>
    <row r="87" customHeight="1" spans="1:9">
      <c r="A87" s="27">
        <v>19</v>
      </c>
      <c r="B87" s="10" t="s">
        <v>201</v>
      </c>
      <c r="C87" s="9"/>
      <c r="D87" s="9"/>
      <c r="E87" s="10" t="s">
        <v>202</v>
      </c>
      <c r="F87" s="11" t="s">
        <v>92</v>
      </c>
      <c r="G87" s="12">
        <v>4.93</v>
      </c>
      <c r="H87" s="13">
        <f>100+200+100+300+100+400+150</f>
        <v>1350</v>
      </c>
      <c r="I87" s="13"/>
    </row>
    <row r="88" customHeight="1" spans="1:9">
      <c r="A88" s="27">
        <v>20</v>
      </c>
      <c r="B88" s="10" t="s">
        <v>203</v>
      </c>
      <c r="C88" s="9"/>
      <c r="D88" s="9"/>
      <c r="E88" s="10" t="s">
        <v>204</v>
      </c>
      <c r="F88" s="11" t="s">
        <v>205</v>
      </c>
      <c r="G88" s="25">
        <v>2.8</v>
      </c>
      <c r="H88" s="13">
        <f>2+5+200+150</f>
        <v>357</v>
      </c>
      <c r="I88" s="13"/>
    </row>
  </sheetData>
  <mergeCells count="21">
    <mergeCell ref="A1:I1"/>
    <mergeCell ref="A3:A5"/>
    <mergeCell ref="A6:A16"/>
    <mergeCell ref="A17:A19"/>
    <mergeCell ref="A20:A21"/>
    <mergeCell ref="A22:A23"/>
    <mergeCell ref="A24:A31"/>
    <mergeCell ref="A32:A45"/>
    <mergeCell ref="A46:A49"/>
    <mergeCell ref="A50:A56"/>
    <mergeCell ref="A57:A78"/>
    <mergeCell ref="B3:B5"/>
    <mergeCell ref="B6:B16"/>
    <mergeCell ref="B17:B19"/>
    <mergeCell ref="B20:B21"/>
    <mergeCell ref="B22:B23"/>
    <mergeCell ref="B24:B31"/>
    <mergeCell ref="B32:B45"/>
    <mergeCell ref="B46:B49"/>
    <mergeCell ref="B50:B56"/>
    <mergeCell ref="B57:B78"/>
  </mergeCells>
  <printOptions horizontalCentered="1"/>
  <pageMargins left="0.251388888888889" right="0.251388888888889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木易:)</cp:lastModifiedBy>
  <dcterms:created xsi:type="dcterms:W3CDTF">2025-02-05T15:43:00Z</dcterms:created>
  <dcterms:modified xsi:type="dcterms:W3CDTF">2025-03-31T06:34:23Z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2025-02-05T07:43:03Z</vt:filetime>
  </property>
  <property fmtid="{D5CDD505-2E9C-101B-9397-08002B2CF9AE}" pid="4" name="UsrData">
    <vt:lpwstr>67a31681bf102c001fc68391wl</vt:lpwstr>
  </property>
  <property fmtid="{D5CDD505-2E9C-101B-9397-08002B2CF9AE}" pid="5" name="KSOProductBuildVer">
    <vt:lpwstr>2052-12.1.0.17133</vt:lpwstr>
  </property>
  <property fmtid="{D5CDD505-2E9C-101B-9397-08002B2CF9AE}" pid="6" name="ICV">
    <vt:lpwstr>8B0E12C401C74F00AA40B52B4F209F84_13</vt:lpwstr>
  </property>
</Properties>
</file>